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autoCompressPictures="0" defaultThemeVersion="124226"/>
  <bookViews>
    <workbookView xWindow="0" yWindow="0" windowWidth="28800" windowHeight="11700" tabRatio="925" firstSheet="1" activeTab="1"/>
  </bookViews>
  <sheets>
    <sheet name="1. Compte de Resultats (pret)" sheetId="384" state="hidden" r:id="rId1"/>
    <sheet name="DESEMBRE" sheetId="82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 localSheetId="1">#REF!</definedName>
    <definedName name="\a">#REF!</definedName>
    <definedName name="\b" localSheetId="0">#REF!</definedName>
    <definedName name="\b" localSheetId="1">#REF!</definedName>
    <definedName name="\b">#REF!</definedName>
    <definedName name="\b1" localSheetId="1">#REF!</definedName>
    <definedName name="\b1">#REF!</definedName>
    <definedName name="\c" localSheetId="1">#REF!</definedName>
    <definedName name="\c">#REF!</definedName>
    <definedName name="\d" localSheetId="1">#REF!</definedName>
    <definedName name="\d">#REF!</definedName>
    <definedName name="\e" localSheetId="1">#REF!</definedName>
    <definedName name="\e">#REF!</definedName>
    <definedName name="\f" localSheetId="1">#REF!</definedName>
    <definedName name="\f">#REF!</definedName>
    <definedName name="\g" localSheetId="1">#REF!</definedName>
    <definedName name="\g">#REF!</definedName>
    <definedName name="\h" localSheetId="1">#REF!</definedName>
    <definedName name="\h">#REF!</definedName>
    <definedName name="\i" localSheetId="1">#REF!</definedName>
    <definedName name="\i">#REF!</definedName>
    <definedName name="\j" localSheetId="1">#REF!</definedName>
    <definedName name="\j">#REF!</definedName>
    <definedName name="\k" localSheetId="1">#REF!</definedName>
    <definedName name="\k">#REF!</definedName>
    <definedName name="\p" localSheetId="1">#REF!</definedName>
    <definedName name="\p">#REF!</definedName>
    <definedName name="\q" localSheetId="1">#REF!</definedName>
    <definedName name="\q">#REF!</definedName>
    <definedName name="\r" localSheetId="1">#REF!</definedName>
    <definedName name="\r">#REF!</definedName>
    <definedName name="\s" localSheetId="1">#REF!</definedName>
    <definedName name="\s">#REF!</definedName>
    <definedName name="\t" localSheetId="1">#REF!</definedName>
    <definedName name="\t">#REF!</definedName>
    <definedName name="\u" localSheetId="1">#REF!</definedName>
    <definedName name="\u">#REF!</definedName>
    <definedName name="_10298" localSheetId="1">#REF!</definedName>
    <definedName name="_10298">#REF!</definedName>
    <definedName name="_10615" localSheetId="1">#REF!</definedName>
    <definedName name="_10615">#REF!</definedName>
    <definedName name="_10835" localSheetId="1">#REF!</definedName>
    <definedName name="_10835">#REF!</definedName>
    <definedName name="_10951" localSheetId="1">#REF!</definedName>
    <definedName name="_10951">#REF!</definedName>
    <definedName name="_10952" localSheetId="1">#REF!</definedName>
    <definedName name="_10952">#REF!</definedName>
    <definedName name="_11248" localSheetId="1">#REF!</definedName>
    <definedName name="_11248">#REF!</definedName>
    <definedName name="_11298" localSheetId="1">#REF!</definedName>
    <definedName name="_11298">#REF!</definedName>
    <definedName name="_11349" localSheetId="1">#REF!</definedName>
    <definedName name="_11349">#REF!</definedName>
    <definedName name="_1153" localSheetId="1">#REF!</definedName>
    <definedName name="_1153">#REF!</definedName>
    <definedName name="_117925" localSheetId="1">#REF!</definedName>
    <definedName name="_117925">#REF!</definedName>
    <definedName name="_1190" localSheetId="1">#REF!</definedName>
    <definedName name="_1190">#REF!</definedName>
    <definedName name="_1203" localSheetId="1">#REF!</definedName>
    <definedName name="_1203">#REF!</definedName>
    <definedName name="_1212" localSheetId="1">#REF!</definedName>
    <definedName name="_1212">#REF!</definedName>
    <definedName name="_1213" localSheetId="1">#REF!</definedName>
    <definedName name="_1213">#REF!</definedName>
    <definedName name="_1525" localSheetId="1">#REF!</definedName>
    <definedName name="_1525">#REF!</definedName>
    <definedName name="_160" localSheetId="1">#REF!</definedName>
    <definedName name="_160">#REF!</definedName>
    <definedName name="_17953" localSheetId="1">#REF!</definedName>
    <definedName name="_17953">#REF!</definedName>
    <definedName name="_17958" localSheetId="1">#REF!</definedName>
    <definedName name="_17958">#REF!</definedName>
    <definedName name="_21710" localSheetId="1">#REF!</definedName>
    <definedName name="_21710">#REF!</definedName>
    <definedName name="_22136" localSheetId="1">#REF!</definedName>
    <definedName name="_22136">#REF!</definedName>
    <definedName name="_22980" localSheetId="1">#REF!</definedName>
    <definedName name="_22980">#REF!</definedName>
    <definedName name="_2442" localSheetId="1">#REF!</definedName>
    <definedName name="_2442">#REF!</definedName>
    <definedName name="_26062" localSheetId="1">#REF!</definedName>
    <definedName name="_26062">#REF!</definedName>
    <definedName name="_26568" localSheetId="1">#REF!</definedName>
    <definedName name="_26568">#REF!</definedName>
    <definedName name="_2808" localSheetId="1">#REF!</definedName>
    <definedName name="_2808">#REF!</definedName>
    <definedName name="_2902" localSheetId="1">#REF!</definedName>
    <definedName name="_2902">#REF!</definedName>
    <definedName name="_3060" localSheetId="1">#REF!</definedName>
    <definedName name="_3060">#REF!</definedName>
    <definedName name="_3456" localSheetId="1">#REF!</definedName>
    <definedName name="_3456">#REF!</definedName>
    <definedName name="_37807" localSheetId="1">'[1]factures a desembre'!#REF!</definedName>
    <definedName name="_37807">'[1]factures a desembre'!#REF!</definedName>
    <definedName name="_4749" localSheetId="1">#REF!</definedName>
    <definedName name="_4749">#REF!</definedName>
    <definedName name="_5" localSheetId="1">#REF!</definedName>
    <definedName name="_5">#REF!</definedName>
    <definedName name="_5103" localSheetId="1">#REF!</definedName>
    <definedName name="_5103">#REF!</definedName>
    <definedName name="_5339" localSheetId="1">#REF!</definedName>
    <definedName name="_5339">#REF!</definedName>
    <definedName name="_5842" localSheetId="1">#REF!</definedName>
    <definedName name="_5842">#REF!</definedName>
    <definedName name="_59367" localSheetId="1">#REF!</definedName>
    <definedName name="_59367">#REF!</definedName>
    <definedName name="_6251" localSheetId="1">#REF!</definedName>
    <definedName name="_6251">#REF!</definedName>
    <definedName name="_6360" localSheetId="1">#REF!</definedName>
    <definedName name="_6360">#REF!</definedName>
    <definedName name="_6525" localSheetId="1">#REF!</definedName>
    <definedName name="_6525">#REF!</definedName>
    <definedName name="_6802" localSheetId="1">#REF!</definedName>
    <definedName name="_6802">#REF!</definedName>
    <definedName name="_7589" localSheetId="1">#REF!</definedName>
    <definedName name="_7589">#REF!</definedName>
    <definedName name="_7893" localSheetId="1">#REF!</definedName>
    <definedName name="_7893">#REF!</definedName>
    <definedName name="_819" localSheetId="1">#REF!</definedName>
    <definedName name="_819">#REF!</definedName>
    <definedName name="_8302" localSheetId="1">#REF!</definedName>
    <definedName name="_8302">#REF!</definedName>
    <definedName name="_8591" localSheetId="1">#REF!</definedName>
    <definedName name="_8591">#REF!</definedName>
    <definedName name="_867" localSheetId="1">#REF!</definedName>
    <definedName name="_867">#REF!</definedName>
    <definedName name="_878" localSheetId="1">#REF!</definedName>
    <definedName name="_878">#REF!</definedName>
    <definedName name="_CAP" localSheetId="1">#REF!</definedName>
    <definedName name="_CAP">#REF!</definedName>
    <definedName name="a" localSheetId="1">#REF!</definedName>
    <definedName name="a">#REF!</definedName>
    <definedName name="aaaaa" localSheetId="1">#REF!</definedName>
    <definedName name="aaaaa">#REF!</definedName>
    <definedName name="abc" localSheetId="1">#REF!</definedName>
    <definedName name="abc">#REF!</definedName>
    <definedName name="acb" localSheetId="1">#REF!</definedName>
    <definedName name="acb">#REF!</definedName>
    <definedName name="ACTIVO" localSheetId="1">#REF!</definedName>
    <definedName name="ACTIVO">#REF!</definedName>
    <definedName name="_xlnm.Print_Area" localSheetId="0">'1. Compte de Resultats (pret)'!$A$1:$CA$26</definedName>
    <definedName name="_xlnm.Print_Area" localSheetId="1">DESEMBRE!$A$1:$T$26</definedName>
    <definedName name="b" localSheetId="1">#REF!</definedName>
    <definedName name="b">#REF!</definedName>
    <definedName name="BAL_SYS" localSheetId="0">#REF!</definedName>
    <definedName name="BAL_SYS" localSheetId="1">#REF!</definedName>
    <definedName name="BAL_SYS">#REF!</definedName>
    <definedName name="BALANCE" localSheetId="0">#REF!</definedName>
    <definedName name="BALANCE" localSheetId="1">#REF!</definedName>
    <definedName name="BALANCE">#REF!</definedName>
    <definedName name="borrar" localSheetId="1">#REF!</definedName>
    <definedName name="borrar">#REF!</definedName>
    <definedName name="cig" localSheetId="1">#REF!</definedName>
    <definedName name="cig">#REF!</definedName>
    <definedName name="COMINST" localSheetId="1">#REF!</definedName>
    <definedName name="COMINST">#REF!</definedName>
    <definedName name="COMUNICACIO" localSheetId="1">#REF!</definedName>
    <definedName name="COMUNICACIO">#REF!</definedName>
    <definedName name="COSMOLab" localSheetId="1">#REF!</definedName>
    <definedName name="COSMOLab">#REF!</definedName>
    <definedName name="CRITERIS_DATA_DOCS" localSheetId="1">#REF!</definedName>
    <definedName name="CRITERIS_DATA_DOCS">#REF!</definedName>
    <definedName name="CRITERIS_DATA_PREV_O_PAG" localSheetId="1">#REF!</definedName>
    <definedName name="CRITERIS_DATA_PREV_O_PAG">#REF!</definedName>
    <definedName name="CRITERIS_DOCUMENTS" localSheetId="1">#REF!</definedName>
    <definedName name="CRITERIS_DOCUMENTS">#REF!</definedName>
    <definedName name="CRITERIS_ENTITAT" localSheetId="1">#REF!</definedName>
    <definedName name="CRITERIS_ENTITAT">#REF!</definedName>
    <definedName name="CRITERIS_IDENTIFICACIO" localSheetId="1">#REF!</definedName>
    <definedName name="CRITERIS_IDENTIFICACIO">#REF!</definedName>
    <definedName name="CRITERIS_NOM" localSheetId="1">#REF!</definedName>
    <definedName name="CRITERIS_NOM">#REF!</definedName>
    <definedName name="CRITERIS_REFERENCIA" localSheetId="1">#REF!</definedName>
    <definedName name="CRITERIS_REFERENCIA">#REF!</definedName>
    <definedName name="CRITERIS_ULTIMS_DIGITS" localSheetId="1">#REF!</definedName>
    <definedName name="CRITERIS_ULTIMS_DIGITS">#REF!</definedName>
    <definedName name="D" localSheetId="0">#REF!</definedName>
    <definedName name="D" localSheetId="1">#REF!</definedName>
    <definedName name="D">#REF!</definedName>
    <definedName name="DATES_ACTUALITZACIO_GECAT" localSheetId="1">#REF!</definedName>
    <definedName name="DATES_ACTUALITZACIO_GECAT">#REF!</definedName>
    <definedName name="DATES_EXECUCIO_EXTRACCIO" localSheetId="1">#REF!</definedName>
    <definedName name="DATES_EXECUCIO_EXTRACCIO">#REF!</definedName>
    <definedName name="DFD" localSheetId="1">#REF!</definedName>
    <definedName name="DFD">#REF!</definedName>
    <definedName name="DFG" localSheetId="1">#REF!</definedName>
    <definedName name="DFG">#REF!</definedName>
    <definedName name="e" localSheetId="1">#REF!</definedName>
    <definedName name="e">#REF!</definedName>
    <definedName name="EOAF" localSheetId="1">#REF!</definedName>
    <definedName name="EOAF">#REF!</definedName>
    <definedName name="Estat" localSheetId="1">#REF!</definedName>
    <definedName name="Estat">#REF!</definedName>
    <definedName name="export" localSheetId="1">#REF!</definedName>
    <definedName name="export">#REF!</definedName>
    <definedName name="exportada" localSheetId="1">#REF!</definedName>
    <definedName name="exportada">#REF!</definedName>
    <definedName name="GASTOS" localSheetId="1">#REF!</definedName>
    <definedName name="GASTOS">#REF!</definedName>
    <definedName name="Gemma" localSheetId="1">#REF!</definedName>
    <definedName name="Gemma">#REF!</definedName>
    <definedName name="GHJ" localSheetId="1">#REF!</definedName>
    <definedName name="GHJ">#REF!</definedName>
    <definedName name="GRUPARTICLES" comment="VALIDACIÓ GRUP D'ARTICLES" localSheetId="1">#REF!</definedName>
    <definedName name="GRUPARTICLES" comment="VALIDACIÓ GRUP D'ARTICLES">#REF!</definedName>
    <definedName name="hjkl">'[2]Tabla buscar'!$B$2:$J$230</definedName>
    <definedName name="importada" localSheetId="1">#REF!</definedName>
    <definedName name="importada">#REF!</definedName>
    <definedName name="IMPORTS_FACTURES_CEDIDES" localSheetId="1">#REF!</definedName>
    <definedName name="IMPORTS_FACTURES_CEDIDES">#REF!</definedName>
    <definedName name="IMPORTS_IMPORT_COBRAR" localSheetId="1">#REF!</definedName>
    <definedName name="IMPORTS_IMPORT_COBRAR">#REF!</definedName>
    <definedName name="IN_DATOS" localSheetId="0">#REF!</definedName>
    <definedName name="IN_DATOS" localSheetId="1">#REF!</definedName>
    <definedName name="IN_DATOS">#REF!</definedName>
    <definedName name="informe" localSheetId="0">#REF!</definedName>
    <definedName name="informe" localSheetId="1">#REF!</definedName>
    <definedName name="informe">#REF!</definedName>
    <definedName name="INGRESOS" localSheetId="0">#REF!</definedName>
    <definedName name="INGRESOS" localSheetId="1">#REF!</definedName>
    <definedName name="INGRESOS">#REF!</definedName>
    <definedName name="inversio" localSheetId="1">#REF!</definedName>
    <definedName name="inversio">#REF!</definedName>
    <definedName name="iuy" localSheetId="1">#REF!</definedName>
    <definedName name="iuy">#REF!</definedName>
    <definedName name="JUDIT" localSheetId="1">#REF!</definedName>
    <definedName name="JUDIT">#REF!</definedName>
    <definedName name="LLISTA_ADRECA" localSheetId="1">#REF!</definedName>
    <definedName name="LLISTA_ADRECA">#REF!</definedName>
    <definedName name="LLISTA_CESSIO" localSheetId="1">#REF!</definedName>
    <definedName name="LLISTA_CESSIO">#REF!</definedName>
    <definedName name="LLISTA_CODI_EXPEDIENT" localSheetId="1">#REF!</definedName>
    <definedName name="LLISTA_CODI_EXPEDIENT">#REF!</definedName>
    <definedName name="LLISTA_COMPTE_CORRENT" localSheetId="1">#REF!</definedName>
    <definedName name="LLISTA_COMPTE_CORRENT">#REF!</definedName>
    <definedName name="LLISTA_CONCEPTE" localSheetId="1">#REF!</definedName>
    <definedName name="LLISTA_CONCEPTE">#REF!</definedName>
    <definedName name="LLISTA_DATA_CONFORMITAT" localSheetId="1">#REF!</definedName>
    <definedName name="LLISTA_DATA_CONFORMITAT">#REF!</definedName>
    <definedName name="LLISTA_DATA_DOCUMENT" localSheetId="1">#REF!</definedName>
    <definedName name="LLISTA_DATA_DOCUMENT">#REF!</definedName>
    <definedName name="LLISTA_DATA_MOTIU_REBUIG" localSheetId="1">#REF!</definedName>
    <definedName name="LLISTA_DATA_MOTIU_REBUIG">#REF!</definedName>
    <definedName name="LLISTA_DATA_PREVISTA_PAGAMENT" localSheetId="1">#REF!</definedName>
    <definedName name="LLISTA_DATA_PREVISTA_PAGAMENT">#REF!</definedName>
    <definedName name="LLISTA_DATA_REG_ADMIN" localSheetId="1">#REF!</definedName>
    <definedName name="LLISTA_DATA_REG_ADMIN">#REF!</definedName>
    <definedName name="LLISTA_ENTITAT" localSheetId="1">#REF!</definedName>
    <definedName name="LLISTA_ENTITAT">#REF!</definedName>
    <definedName name="LLISTA_ENTITAT_BANCARIA" localSheetId="1">#REF!</definedName>
    <definedName name="LLISTA_ENTITAT_BANCARIA">#REF!</definedName>
    <definedName name="LLISTA_ESTAT_FACTURA" localSheetId="1">#REF!</definedName>
    <definedName name="LLISTA_ESTAT_FACTURA">#REF!</definedName>
    <definedName name="LLISTA_IBAN" localSheetId="1">#REF!</definedName>
    <definedName name="LLISTA_IBAN">#REF!</definedName>
    <definedName name="LLISTA_ID_REG_ADMIN" localSheetId="1">#REF!</definedName>
    <definedName name="LLISTA_ID_REG_ADMIN">#REF!</definedName>
    <definedName name="LLISTA_IMPORT_BRUT" localSheetId="1">#REF!</definedName>
    <definedName name="LLISTA_IMPORT_BRUT">#REF!</definedName>
    <definedName name="LLISTA_IMPORT_LIQUID" localSheetId="1">#REF!</definedName>
    <definedName name="LLISTA_IMPORT_LIQUID">#REF!</definedName>
    <definedName name="LLISTA_NOM_CREDITOR" localSheetId="1">#REF!</definedName>
    <definedName name="LLISTA_NOM_CREDITOR">#REF!</definedName>
    <definedName name="LLISTA_NUMERO_DOCUMENT" localSheetId="1">#REF!</definedName>
    <definedName name="LLISTA_NUMERO_DOCUMENT">#REF!</definedName>
    <definedName name="LLISTA_NUMERO_IDENTIFICACIO" localSheetId="1">#REF!</definedName>
    <definedName name="LLISTA_NUMERO_IDENTIFICACIO">#REF!</definedName>
    <definedName name="LLISTA_PAIS" localSheetId="1">#REF!</definedName>
    <definedName name="LLISTA_PAIS">#REF!</definedName>
    <definedName name="LLISTA_PAIS_BANC" localSheetId="1">#REF!</definedName>
    <definedName name="LLISTA_PAIS_BANC">#REF!</definedName>
    <definedName name="LLISTA_PERCEPTOR_PAGAMENT" localSheetId="1">#REF!</definedName>
    <definedName name="LLISTA_PERCEPTOR_PAGAMENT">#REF!</definedName>
    <definedName name="LLISTA_REFERENCIA" localSheetId="1">#REF!</definedName>
    <definedName name="LLISTA_REFERENCIA">#REF!</definedName>
    <definedName name="LLISTA_RETENCIO" localSheetId="1">#REF!</definedName>
    <definedName name="LLISTA_RETENCIO">#REF!</definedName>
    <definedName name="MACROS" localSheetId="1">#REF!</definedName>
    <definedName name="MACROS">#REF!</definedName>
    <definedName name="OPL">'[2]Tabla buscar'!$B$2:$J$230</definedName>
    <definedName name="PASIVO" localSheetId="0">#REF!</definedName>
    <definedName name="PASIVO" localSheetId="1">#REF!</definedName>
    <definedName name="PASIVO">#REF!</definedName>
    <definedName name="PLH">'[2]Tabla buscar'!$B$2:$K$230</definedName>
    <definedName name="PROJ.EXTERNS" localSheetId="1">#REF!</definedName>
    <definedName name="PROJ.EXTERNS">#REF!</definedName>
    <definedName name="PYG" localSheetId="0">#REF!</definedName>
    <definedName name="PYG" localSheetId="1">#REF!</definedName>
    <definedName name="PYG">#REF!</definedName>
    <definedName name="PYGANALIT" localSheetId="0">#REF!</definedName>
    <definedName name="PYGANALIT" localSheetId="1">#REF!</definedName>
    <definedName name="PYGANALIT">#REF!</definedName>
    <definedName name="q" localSheetId="1">#REF!</definedName>
    <definedName name="q">#REF!</definedName>
    <definedName name="QWR" localSheetId="0">#REF!</definedName>
    <definedName name="QWR" localSheetId="1">#REF!</definedName>
    <definedName name="QWR">#REF!</definedName>
    <definedName name="RATIOS_I" localSheetId="1">#REF!</definedName>
    <definedName name="RATIOS_I">#REF!</definedName>
    <definedName name="RATIOS_II" localSheetId="1">#REF!</definedName>
    <definedName name="RATIOS_II">#REF!</definedName>
    <definedName name="RATIOS_III" localSheetId="1">#REF!</definedName>
    <definedName name="RATIOS_III">#REF!</definedName>
    <definedName name="RATIOS_IIII" localSheetId="1">#REF!</definedName>
    <definedName name="RATIOS_IIII">#REF!</definedName>
    <definedName name="sdsfd" localSheetId="1">#REF!</definedName>
    <definedName name="sdsfd">#REF!</definedName>
    <definedName name="secc">'[2]Tabla buscar'!$A$1:$J$1</definedName>
    <definedName name="sfasd" localSheetId="0">#REF!</definedName>
    <definedName name="sfasd" localSheetId="1">#REF!</definedName>
    <definedName name="sfasd">#REF!</definedName>
    <definedName name="sgl" localSheetId="0">#REF!</definedName>
    <definedName name="sgl" localSheetId="1">#REF!</definedName>
    <definedName name="sgl">#REF!</definedName>
    <definedName name="SIC" localSheetId="1">#REF!</definedName>
    <definedName name="SIC">#REF!</definedName>
    <definedName name="tabla" localSheetId="0">'[3]Tabla buscar'!$A$1:$J$1</definedName>
    <definedName name="tabla" localSheetId="1">'[3]Tabla buscar'!$A$1:$J$1</definedName>
    <definedName name="tabla">'[4]Tabla buscar'!$A$1:$J$1</definedName>
    <definedName name="tabla1" localSheetId="0">#REF!</definedName>
    <definedName name="tabla1" localSheetId="1">#REF!</definedName>
    <definedName name="tabla1">#REF!</definedName>
    <definedName name="tabla2" localSheetId="0">'[5]maping 60-61'!$B$1:$E$54</definedName>
    <definedName name="tabla2" localSheetId="1">'[5]maping 60-61'!$B$1:$E$54</definedName>
    <definedName name="tabla2">'[6]maping 60-61'!$B$1:$E$54</definedName>
    <definedName name="tabla4" localSheetId="0">#REF!</definedName>
    <definedName name="tabla4" localSheetId="1">#REF!</definedName>
    <definedName name="tabla4">#REF!</definedName>
    <definedName name="TABLA5" localSheetId="0">'[3]Tabla buscar'!$B$2:$J$230</definedName>
    <definedName name="TABLA5" localSheetId="1">'[3]Tabla buscar'!$B$2:$J$230</definedName>
    <definedName name="TABLA5">'[4]Tabla buscar'!$B$2:$J$230</definedName>
    <definedName name="TABLA6" localSheetId="0">'[3]Tabla buscar'!$B$2:$K$230</definedName>
    <definedName name="TABLA6" localSheetId="1">'[3]Tabla buscar'!$B$2:$K$230</definedName>
    <definedName name="TABLA6">'[4]Tabla buscar'!$B$2:$K$230</definedName>
    <definedName name="tabla7" localSheetId="0">[7]Hoja4!$A$1:$C$93</definedName>
    <definedName name="tabla7" localSheetId="1">[7]Hoja4!$A$1:$C$93</definedName>
    <definedName name="tabla7">[8]Hoja4!$A$1:$C$93</definedName>
    <definedName name="tabla8" localSheetId="0">#REF!</definedName>
    <definedName name="tabla8" localSheetId="1">#REF!</definedName>
    <definedName name="tabla8">#REF!</definedName>
    <definedName name="_xlnm.Print_Titles" localSheetId="0">'1. Compte de Resultats (pret)'!$A:$A</definedName>
    <definedName name="_xlnm.Print_Titles" localSheetId="1">DESEMBRE!$A:$A</definedName>
    <definedName name="UJI">'[2]Tabla buscar'!$A$1:$J$1</definedName>
    <definedName name="VD_Estat" localSheetId="1">#REF!</definedName>
    <definedName name="VD_Estat">#REF!</definedName>
    <definedName name="vv" localSheetId="1">#REF!</definedName>
    <definedName name="vv">#REF!</definedName>
    <definedName name="wsx">'[2]Tabla buscar'!$B$2:$K$230</definedName>
    <definedName name="xx" localSheetId="1">#REF!</definedName>
    <definedName name="xx">#REF!</definedName>
  </definedNames>
  <calcPr calcId="162913"/>
</workbook>
</file>

<file path=xl/calcChain.xml><?xml version="1.0" encoding="utf-8"?>
<calcChain xmlns="http://schemas.openxmlformats.org/spreadsheetml/2006/main">
  <c r="H9" i="384" l="1"/>
  <c r="P9" i="384"/>
  <c r="S9" i="384"/>
  <c r="V9" i="384"/>
  <c r="Z9" i="384"/>
  <c r="AC9" i="384"/>
  <c r="AD9" i="384"/>
  <c r="AE9" i="384"/>
  <c r="AJ9" i="384"/>
  <c r="AK9" i="384"/>
  <c r="AM9" i="384" s="1"/>
  <c r="AP9" i="384"/>
  <c r="AR9" i="384"/>
  <c r="AW9" i="384"/>
  <c r="AZ9" i="384"/>
  <c r="BC9" i="384"/>
  <c r="BG9" i="384"/>
  <c r="BH9" i="384"/>
  <c r="BJ9" i="384" s="1"/>
  <c r="BI9" i="384"/>
  <c r="BN9" i="384"/>
  <c r="BQ9" i="384"/>
  <c r="BT9" i="384"/>
  <c r="BX9" i="384"/>
  <c r="BY9" i="384"/>
  <c r="CA9" i="384" s="1"/>
  <c r="BZ9" i="384"/>
  <c r="H10" i="384"/>
  <c r="P10" i="384"/>
  <c r="S10" i="384"/>
  <c r="V10" i="384"/>
  <c r="X10" i="384"/>
  <c r="Z10" i="384" s="1"/>
  <c r="AC10" i="384"/>
  <c r="AE10" i="384"/>
  <c r="AH10" i="384"/>
  <c r="AJ10" i="384" s="1"/>
  <c r="AM10" i="384"/>
  <c r="AP10" i="384"/>
  <c r="AR10" i="384"/>
  <c r="AW10" i="384"/>
  <c r="AZ10" i="384"/>
  <c r="BC10" i="384"/>
  <c r="BG10" i="384"/>
  <c r="BH10" i="384"/>
  <c r="BI10" i="384"/>
  <c r="BN10" i="384"/>
  <c r="BQ10" i="384"/>
  <c r="BT10" i="384"/>
  <c r="BX10" i="384"/>
  <c r="BY10" i="384"/>
  <c r="BZ10" i="384"/>
  <c r="F11" i="384"/>
  <c r="H11" i="384" s="1"/>
  <c r="P11" i="384"/>
  <c r="S11" i="384"/>
  <c r="V11" i="384"/>
  <c r="Z11" i="384"/>
  <c r="AC11" i="384"/>
  <c r="AD11" i="384"/>
  <c r="AE11" i="384"/>
  <c r="AJ11" i="384"/>
  <c r="AM11" i="384"/>
  <c r="AP11" i="384"/>
  <c r="AQ11" i="384"/>
  <c r="AS11" i="384" s="1"/>
  <c r="AR11" i="384"/>
  <c r="AW11" i="384"/>
  <c r="AZ11" i="384"/>
  <c r="BC11" i="384"/>
  <c r="BG11" i="384"/>
  <c r="BH11" i="384"/>
  <c r="BI11" i="384"/>
  <c r="BN11" i="384"/>
  <c r="BQ11" i="384"/>
  <c r="BT11" i="384"/>
  <c r="BX11" i="384"/>
  <c r="BY11" i="384"/>
  <c r="BZ11" i="384"/>
  <c r="F12" i="384"/>
  <c r="G12" i="384"/>
  <c r="N12" i="384"/>
  <c r="O12" i="384"/>
  <c r="P12" i="384"/>
  <c r="Q12" i="384"/>
  <c r="R12" i="384"/>
  <c r="T12" i="384"/>
  <c r="U12" i="384"/>
  <c r="Y12" i="384"/>
  <c r="AA12" i="384"/>
  <c r="AB12" i="384"/>
  <c r="AC12" i="384"/>
  <c r="AI12" i="384"/>
  <c r="AL12" i="384"/>
  <c r="AN12" i="384"/>
  <c r="AO12" i="384"/>
  <c r="AU12" i="384"/>
  <c r="AV12" i="384"/>
  <c r="AX12" i="384"/>
  <c r="AY12" i="384"/>
  <c r="BA12" i="384"/>
  <c r="BB12" i="384"/>
  <c r="BE12" i="384"/>
  <c r="BF12" i="384"/>
  <c r="BL12" i="384"/>
  <c r="BM12" i="384"/>
  <c r="BO12" i="384"/>
  <c r="BP12" i="384"/>
  <c r="BR12" i="384"/>
  <c r="BS12" i="384"/>
  <c r="BV12" i="384"/>
  <c r="BW12" i="384"/>
  <c r="H13" i="384"/>
  <c r="P13" i="384"/>
  <c r="S13" i="384"/>
  <c r="V13" i="384"/>
  <c r="Z13" i="384"/>
  <c r="AC13" i="384"/>
  <c r="AD13" i="384"/>
  <c r="AE13" i="384"/>
  <c r="AJ13" i="384"/>
  <c r="AM13" i="384"/>
  <c r="AP13" i="384"/>
  <c r="AQ13" i="384"/>
  <c r="AS13" i="384" s="1"/>
  <c r="AR13" i="384"/>
  <c r="AW13" i="384"/>
  <c r="AZ13" i="384"/>
  <c r="BC13" i="384"/>
  <c r="BG13" i="384"/>
  <c r="BH13" i="384"/>
  <c r="BI13" i="384"/>
  <c r="BL13" i="384"/>
  <c r="BN13" i="384" s="1"/>
  <c r="BO13" i="384"/>
  <c r="BQ13" i="384" s="1"/>
  <c r="BT13" i="384"/>
  <c r="BX13" i="384"/>
  <c r="BZ13" i="384"/>
  <c r="H14" i="384"/>
  <c r="P14" i="384"/>
  <c r="S14" i="384"/>
  <c r="V14" i="384"/>
  <c r="Z14" i="384"/>
  <c r="AC14" i="384"/>
  <c r="AD14" i="384"/>
  <c r="AE14" i="384"/>
  <c r="AJ14" i="384"/>
  <c r="AM14" i="384"/>
  <c r="AP14" i="384"/>
  <c r="AQ14" i="384"/>
  <c r="AS14" i="384" s="1"/>
  <c r="AR14" i="384"/>
  <c r="AW14" i="384"/>
  <c r="AZ14" i="384"/>
  <c r="BC14" i="384"/>
  <c r="BG14" i="384"/>
  <c r="BH14" i="384"/>
  <c r="BJ14" i="384" s="1"/>
  <c r="BI14" i="384"/>
  <c r="BN14" i="384"/>
  <c r="BQ14" i="384"/>
  <c r="BT14" i="384"/>
  <c r="BX14" i="384"/>
  <c r="BY14" i="384"/>
  <c r="BZ14" i="384"/>
  <c r="F15" i="384"/>
  <c r="F16" i="384" s="1"/>
  <c r="G15" i="384"/>
  <c r="P15" i="384"/>
  <c r="S15" i="384"/>
  <c r="U15" i="384"/>
  <c r="V15" i="384" s="1"/>
  <c r="Z15" i="384"/>
  <c r="AC15" i="384"/>
  <c r="AD15" i="384"/>
  <c r="AH15" i="384"/>
  <c r="AH16" i="384" s="1"/>
  <c r="AI15" i="384"/>
  <c r="AM15" i="384"/>
  <c r="AP15" i="384"/>
  <c r="AQ15" i="384"/>
  <c r="AW15" i="384"/>
  <c r="AZ15" i="384"/>
  <c r="BC15" i="384"/>
  <c r="BG15" i="384"/>
  <c r="BH15" i="384"/>
  <c r="BI15" i="384"/>
  <c r="BN15" i="384"/>
  <c r="BQ15" i="384"/>
  <c r="BT15" i="384"/>
  <c r="BX15" i="384"/>
  <c r="BY15" i="384"/>
  <c r="BZ15" i="384"/>
  <c r="G16" i="384"/>
  <c r="N16" i="384"/>
  <c r="O16" i="384"/>
  <c r="Q16" i="384"/>
  <c r="Q17" i="384" s="1"/>
  <c r="Q19" i="384" s="1"/>
  <c r="Q22" i="384" s="1"/>
  <c r="Q26" i="384" s="1"/>
  <c r="R16" i="384"/>
  <c r="T16" i="384"/>
  <c r="X16" i="384"/>
  <c r="Y16" i="384"/>
  <c r="Y17" i="384" s="1"/>
  <c r="Y19" i="384" s="1"/>
  <c r="Y22" i="384" s="1"/>
  <c r="Y26" i="384" s="1"/>
  <c r="AA16" i="384"/>
  <c r="AB16" i="384"/>
  <c r="AB17" i="384" s="1"/>
  <c r="AB19" i="384" s="1"/>
  <c r="AB22" i="384" s="1"/>
  <c r="AB26" i="384" s="1"/>
  <c r="AC16" i="384"/>
  <c r="AI16" i="384"/>
  <c r="AI17" i="384" s="1"/>
  <c r="AI19" i="384" s="1"/>
  <c r="AK16" i="384"/>
  <c r="AL16" i="384"/>
  <c r="AN16" i="384"/>
  <c r="AO16" i="384"/>
  <c r="AU16" i="384"/>
  <c r="AV16" i="384"/>
  <c r="AX16" i="384"/>
  <c r="AY16" i="384"/>
  <c r="BA16" i="384"/>
  <c r="BB16" i="384"/>
  <c r="BB17" i="384" s="1"/>
  <c r="BB19" i="384" s="1"/>
  <c r="BB22" i="384" s="1"/>
  <c r="BB26" i="384" s="1"/>
  <c r="BE16" i="384"/>
  <c r="BF16" i="384"/>
  <c r="BM16" i="384"/>
  <c r="BM17" i="384" s="1"/>
  <c r="BM19" i="384" s="1"/>
  <c r="BM22" i="384" s="1"/>
  <c r="BM26" i="384" s="1"/>
  <c r="BO16" i="384"/>
  <c r="BP16" i="384"/>
  <c r="BR16" i="384"/>
  <c r="BS16" i="384"/>
  <c r="BV16" i="384"/>
  <c r="BW16" i="384"/>
  <c r="T17" i="384"/>
  <c r="BS17" i="384"/>
  <c r="BS19" i="384" s="1"/>
  <c r="BS22" i="384" s="1"/>
  <c r="BS26" i="384" s="1"/>
  <c r="H18" i="384"/>
  <c r="P18" i="384"/>
  <c r="R18" i="384"/>
  <c r="S18" i="384" s="1"/>
  <c r="T18" i="384"/>
  <c r="U18" i="384"/>
  <c r="X18" i="384"/>
  <c r="Z18" i="384" s="1"/>
  <c r="AC18" i="384"/>
  <c r="AJ18" i="384"/>
  <c r="AM18" i="384"/>
  <c r="AP18" i="384"/>
  <c r="AQ18" i="384"/>
  <c r="AR18" i="384"/>
  <c r="AW18" i="384"/>
  <c r="AZ18" i="384"/>
  <c r="BC18" i="384"/>
  <c r="BG18" i="384"/>
  <c r="BH18" i="384"/>
  <c r="BI18" i="384"/>
  <c r="BN18" i="384"/>
  <c r="BQ18" i="384"/>
  <c r="BT18" i="384"/>
  <c r="BX18" i="384"/>
  <c r="BY18" i="384"/>
  <c r="BZ18" i="384"/>
  <c r="H20" i="384"/>
  <c r="P20" i="384"/>
  <c r="S20" i="384"/>
  <c r="U20" i="384"/>
  <c r="V20" i="384" s="1"/>
  <c r="Z20" i="384"/>
  <c r="AC20" i="384"/>
  <c r="AD20" i="384"/>
  <c r="AJ20" i="384"/>
  <c r="AM20" i="384"/>
  <c r="AP20" i="384"/>
  <c r="AQ20" i="384"/>
  <c r="AR20" i="384"/>
  <c r="AS20" i="384"/>
  <c r="AW20" i="384"/>
  <c r="AZ20" i="384"/>
  <c r="BC20" i="384"/>
  <c r="BG20" i="384"/>
  <c r="BH20" i="384"/>
  <c r="BJ20" i="384" s="1"/>
  <c r="BI20" i="384"/>
  <c r="BN20" i="384"/>
  <c r="BQ20" i="384"/>
  <c r="BT20" i="384"/>
  <c r="BX20" i="384"/>
  <c r="BY20" i="384"/>
  <c r="CA20" i="384" s="1"/>
  <c r="BZ20" i="384"/>
  <c r="H21" i="384"/>
  <c r="P21" i="384"/>
  <c r="S21" i="384"/>
  <c r="U21" i="384"/>
  <c r="V21" i="384" s="1"/>
  <c r="Z21" i="384"/>
  <c r="AC21" i="384"/>
  <c r="AD21" i="384"/>
  <c r="AE21" i="384"/>
  <c r="AH21" i="384"/>
  <c r="AJ21" i="384" s="1"/>
  <c r="AM21" i="384"/>
  <c r="AP21" i="384"/>
  <c r="AR21" i="384"/>
  <c r="AW21" i="384"/>
  <c r="AZ21" i="384"/>
  <c r="BC21" i="384"/>
  <c r="BG21" i="384"/>
  <c r="BH21" i="384"/>
  <c r="BI21" i="384"/>
  <c r="BN21" i="384"/>
  <c r="BQ21" i="384"/>
  <c r="BT21" i="384"/>
  <c r="BX21" i="384"/>
  <c r="BY21" i="384"/>
  <c r="BZ21" i="384"/>
  <c r="G23" i="384"/>
  <c r="H23" i="384" s="1"/>
  <c r="P23" i="384"/>
  <c r="S23" i="384"/>
  <c r="U23" i="384"/>
  <c r="V23" i="384" s="1"/>
  <c r="Z23" i="384"/>
  <c r="AC23" i="384"/>
  <c r="AD23" i="384"/>
  <c r="AJ23" i="384"/>
  <c r="AM23" i="384"/>
  <c r="AP23" i="384"/>
  <c r="AQ23" i="384"/>
  <c r="AS23" i="384" s="1"/>
  <c r="AR23" i="384"/>
  <c r="AW23" i="384"/>
  <c r="AZ23" i="384"/>
  <c r="BC23" i="384"/>
  <c r="BG23" i="384"/>
  <c r="BH23" i="384"/>
  <c r="BI23" i="384"/>
  <c r="BN23" i="384"/>
  <c r="BQ23" i="384"/>
  <c r="BT23" i="384"/>
  <c r="BX23" i="384"/>
  <c r="BY23" i="384"/>
  <c r="BZ23" i="384"/>
  <c r="G24" i="384"/>
  <c r="H24" i="384" s="1"/>
  <c r="P24" i="384"/>
  <c r="S24" i="384"/>
  <c r="V24" i="384"/>
  <c r="Z24" i="384"/>
  <c r="AC24" i="384"/>
  <c r="AD24" i="384"/>
  <c r="AE24" i="384"/>
  <c r="AJ24" i="384"/>
  <c r="AM24" i="384"/>
  <c r="AP24" i="384"/>
  <c r="AQ24" i="384"/>
  <c r="AR24" i="384"/>
  <c r="AS24" i="384"/>
  <c r="AW24" i="384"/>
  <c r="AZ24" i="384"/>
  <c r="BC24" i="384"/>
  <c r="BG24" i="384"/>
  <c r="BH24" i="384"/>
  <c r="BI24" i="384"/>
  <c r="BN24" i="384"/>
  <c r="BQ24" i="384"/>
  <c r="BT24" i="384"/>
  <c r="BX24" i="384"/>
  <c r="BY24" i="384"/>
  <c r="BZ24" i="384"/>
  <c r="H25" i="384"/>
  <c r="P25" i="384"/>
  <c r="S25" i="384"/>
  <c r="T25" i="384"/>
  <c r="U25" i="384"/>
  <c r="Z25" i="384"/>
  <c r="AC25" i="384"/>
  <c r="AD25" i="384"/>
  <c r="AH25" i="384"/>
  <c r="AI25" i="384"/>
  <c r="AM25" i="384"/>
  <c r="AP25" i="384"/>
  <c r="AQ25" i="384"/>
  <c r="AW25" i="384"/>
  <c r="AZ25" i="384"/>
  <c r="BC25" i="384"/>
  <c r="BG25" i="384"/>
  <c r="BH25" i="384"/>
  <c r="BI25" i="384"/>
  <c r="BN25" i="384"/>
  <c r="BQ25" i="384"/>
  <c r="BT25" i="384"/>
  <c r="BX25" i="384"/>
  <c r="BY25" i="384"/>
  <c r="BZ25" i="384"/>
  <c r="AD18" i="384" l="1"/>
  <c r="AO17" i="384"/>
  <c r="AO19" i="384" s="1"/>
  <c r="AO22" i="384" s="1"/>
  <c r="AO26" i="384" s="1"/>
  <c r="BE17" i="384"/>
  <c r="BE19" i="384" s="1"/>
  <c r="BE22" i="384" s="1"/>
  <c r="BE26" i="384" s="1"/>
  <c r="BA17" i="384"/>
  <c r="BA19" i="384" s="1"/>
  <c r="BA22" i="384" s="1"/>
  <c r="BA26" i="384" s="1"/>
  <c r="BC26" i="384" s="1"/>
  <c r="AX17" i="384"/>
  <c r="AX19" i="384" s="1"/>
  <c r="AX22" i="384" s="1"/>
  <c r="AX26" i="384" s="1"/>
  <c r="O17" i="384"/>
  <c r="G17" i="384"/>
  <c r="G19" i="384" s="1"/>
  <c r="G22" i="384" s="1"/>
  <c r="AV17" i="384"/>
  <c r="AV19" i="384" s="1"/>
  <c r="AV22" i="384" s="1"/>
  <c r="AV26" i="384" s="1"/>
  <c r="AW26" i="384" s="1"/>
  <c r="N17" i="384"/>
  <c r="N19" i="384" s="1"/>
  <c r="N22" i="384" s="1"/>
  <c r="N26" i="384" s="1"/>
  <c r="BI12" i="384"/>
  <c r="BH16" i="384"/>
  <c r="AQ16" i="384"/>
  <c r="BZ16" i="384"/>
  <c r="AD16" i="384"/>
  <c r="AL17" i="384"/>
  <c r="AL19" i="384" s="1"/>
  <c r="AL22" i="384" s="1"/>
  <c r="AL26" i="384" s="1"/>
  <c r="AA17" i="384"/>
  <c r="AA19" i="384" s="1"/>
  <c r="AC19" i="384" s="1"/>
  <c r="BY12" i="384"/>
  <c r="AR12" i="384"/>
  <c r="BW17" i="384"/>
  <c r="BW19" i="384" s="1"/>
  <c r="BW22" i="384" s="1"/>
  <c r="BW26" i="384" s="1"/>
  <c r="BP17" i="384"/>
  <c r="BP19" i="384" s="1"/>
  <c r="BP22" i="384" s="1"/>
  <c r="BP26" i="384" s="1"/>
  <c r="BN12" i="384"/>
  <c r="AU17" i="384"/>
  <c r="AU19" i="384" s="1"/>
  <c r="AU22" i="384" s="1"/>
  <c r="AU26" i="384" s="1"/>
  <c r="BL16" i="384"/>
  <c r="BL17" i="384" s="1"/>
  <c r="BL19" i="384" s="1"/>
  <c r="BL22" i="384" s="1"/>
  <c r="BL26" i="384" s="1"/>
  <c r="U16" i="384"/>
  <c r="U17" i="384" s="1"/>
  <c r="U19" i="384" s="1"/>
  <c r="U22" i="384" s="1"/>
  <c r="U26" i="384" s="1"/>
  <c r="AK12" i="384"/>
  <c r="AM12" i="384" s="1"/>
  <c r="AH12" i="384"/>
  <c r="AW16" i="384"/>
  <c r="AQ10" i="384"/>
  <c r="T19" i="384"/>
  <c r="T22" i="384" s="1"/>
  <c r="AP16" i="384"/>
  <c r="F17" i="384"/>
  <c r="H17" i="384" s="1"/>
  <c r="AE12" i="384"/>
  <c r="BZ12" i="384"/>
  <c r="BZ17" i="384" s="1"/>
  <c r="BZ19" i="384" s="1"/>
  <c r="BZ22" i="384" s="1"/>
  <c r="BZ26" i="384" s="1"/>
  <c r="G26" i="384"/>
  <c r="BV17" i="384"/>
  <c r="BV19" i="384" s="1"/>
  <c r="BV22" i="384" s="1"/>
  <c r="BV26" i="384" s="1"/>
  <c r="BR17" i="384"/>
  <c r="BR19" i="384" s="1"/>
  <c r="BR22" i="384" s="1"/>
  <c r="BR26" i="384" s="1"/>
  <c r="BT26" i="384" s="1"/>
  <c r="BF17" i="384"/>
  <c r="BF19" i="384" s="1"/>
  <c r="BF22" i="384" s="1"/>
  <c r="BF26" i="384" s="1"/>
  <c r="AY17" i="384"/>
  <c r="AY19" i="384" s="1"/>
  <c r="AY22" i="384" s="1"/>
  <c r="AZ22" i="384" s="1"/>
  <c r="AN17" i="384"/>
  <c r="AN19" i="384" s="1"/>
  <c r="AN22" i="384" s="1"/>
  <c r="AN26" i="384" s="1"/>
  <c r="AP26" i="384" s="1"/>
  <c r="AK17" i="384"/>
  <c r="AK19" i="384" s="1"/>
  <c r="AK22" i="384" s="1"/>
  <c r="AK26" i="384" s="1"/>
  <c r="AM26" i="384" s="1"/>
  <c r="AH17" i="384"/>
  <c r="AH19" i="384" s="1"/>
  <c r="BJ11" i="384"/>
  <c r="AJ19" i="384"/>
  <c r="P17" i="384"/>
  <c r="BO17" i="384"/>
  <c r="S12" i="384"/>
  <c r="R17" i="384"/>
  <c r="R19" i="384" s="1"/>
  <c r="R22" i="384" s="1"/>
  <c r="R26" i="384" s="1"/>
  <c r="S26" i="384" s="1"/>
  <c r="BH12" i="384"/>
  <c r="T26" i="384"/>
  <c r="AI22" i="384"/>
  <c r="AI26" i="384" s="1"/>
  <c r="O19" i="384"/>
  <c r="AC17" i="384"/>
  <c r="BI16" i="384"/>
  <c r="X12" i="384"/>
  <c r="X17" i="384" s="1"/>
  <c r="X19" i="384" s="1"/>
  <c r="X22" i="384" s="1"/>
  <c r="X26" i="384" s="1"/>
  <c r="CA25" i="384"/>
  <c r="BJ18" i="384"/>
  <c r="BX16" i="384"/>
  <c r="BC16" i="384"/>
  <c r="AZ16" i="384"/>
  <c r="CA14" i="384"/>
  <c r="BT12" i="384"/>
  <c r="BQ12" i="384"/>
  <c r="Z12" i="384"/>
  <c r="V12" i="384"/>
  <c r="H12" i="384"/>
  <c r="CA11" i="384"/>
  <c r="CA10" i="384"/>
  <c r="BJ10" i="384"/>
  <c r="BJ24" i="384"/>
  <c r="BJ23" i="384"/>
  <c r="BC22" i="384"/>
  <c r="BJ21" i="384"/>
  <c r="S19" i="384"/>
  <c r="CA18" i="384"/>
  <c r="AJ17" i="384"/>
  <c r="H16" i="384"/>
  <c r="AF14" i="384"/>
  <c r="Z26" i="384"/>
  <c r="AJ25" i="384"/>
  <c r="CA24" i="384"/>
  <c r="CA23" i="384"/>
  <c r="AM22" i="384"/>
  <c r="AW17" i="384"/>
  <c r="P16" i="384"/>
  <c r="H15" i="384"/>
  <c r="BY13" i="384"/>
  <c r="BY16" i="384" s="1"/>
  <c r="BY17" i="384" s="1"/>
  <c r="BY19" i="384" s="1"/>
  <c r="BY22" i="384" s="1"/>
  <c r="AZ12" i="384"/>
  <c r="BN26" i="384"/>
  <c r="AH22" i="384"/>
  <c r="AH26" i="384" s="1"/>
  <c r="CA21" i="384"/>
  <c r="AQ21" i="384"/>
  <c r="B21" i="384" s="1"/>
  <c r="AF21" i="384"/>
  <c r="AE20" i="384"/>
  <c r="AF20" i="384" s="1"/>
  <c r="AS18" i="384"/>
  <c r="BQ16" i="384"/>
  <c r="AJ16" i="384"/>
  <c r="Z16" i="384"/>
  <c r="CA15" i="384"/>
  <c r="BJ15" i="384"/>
  <c r="BJ13" i="384"/>
  <c r="BG12" i="384"/>
  <c r="BC12" i="384"/>
  <c r="AP12" i="384"/>
  <c r="BG26" i="384"/>
  <c r="B25" i="384"/>
  <c r="J25" i="384" s="1"/>
  <c r="L25" i="384" s="1"/>
  <c r="BJ25" i="384"/>
  <c r="V25" i="384"/>
  <c r="C24" i="384"/>
  <c r="K24" i="384" s="1"/>
  <c r="AE23" i="384"/>
  <c r="C23" i="384" s="1"/>
  <c r="K23" i="384" s="1"/>
  <c r="B20" i="384"/>
  <c r="J20" i="384" s="1"/>
  <c r="Z19" i="384"/>
  <c r="AE18" i="384"/>
  <c r="C18" i="384" s="1"/>
  <c r="K18" i="384" s="1"/>
  <c r="V18" i="384"/>
  <c r="AZ17" i="384"/>
  <c r="BT16" i="384"/>
  <c r="BG16" i="384"/>
  <c r="AM16" i="384"/>
  <c r="S16" i="384"/>
  <c r="AJ15" i="384"/>
  <c r="B15" i="384"/>
  <c r="J15" i="384" s="1"/>
  <c r="C14" i="384"/>
  <c r="K14" i="384" s="1"/>
  <c r="CA13" i="384"/>
  <c r="BX12" i="384"/>
  <c r="AW12" i="384"/>
  <c r="AJ12" i="384"/>
  <c r="B11" i="384"/>
  <c r="J11" i="384" s="1"/>
  <c r="C11" i="384"/>
  <c r="K11" i="384" s="1"/>
  <c r="C10" i="384"/>
  <c r="K10" i="384" s="1"/>
  <c r="AD10" i="384"/>
  <c r="AQ9" i="384"/>
  <c r="B9" i="384" s="1"/>
  <c r="B24" i="384"/>
  <c r="B23" i="384"/>
  <c r="J23" i="384" s="1"/>
  <c r="C21" i="384"/>
  <c r="K21" i="384" s="1"/>
  <c r="C20" i="384"/>
  <c r="K20" i="384" s="1"/>
  <c r="B18" i="384"/>
  <c r="J18" i="384" s="1"/>
  <c r="L18" i="384" s="1"/>
  <c r="B14" i="384"/>
  <c r="J14" i="384" s="1"/>
  <c r="C13" i="384"/>
  <c r="K13" i="384" s="1"/>
  <c r="C9" i="384"/>
  <c r="K9" i="384" s="1"/>
  <c r="D25" i="384"/>
  <c r="J24" i="384"/>
  <c r="AR25" i="384"/>
  <c r="AS25" i="384" s="1"/>
  <c r="AE25" i="384"/>
  <c r="AF24" i="384"/>
  <c r="AR15" i="384"/>
  <c r="AE15" i="384"/>
  <c r="AF13" i="384"/>
  <c r="AF11" i="384"/>
  <c r="AS10" i="384"/>
  <c r="AF9" i="384"/>
  <c r="AF18" i="384" l="1"/>
  <c r="D18" i="384"/>
  <c r="AW22" i="384"/>
  <c r="V16" i="384"/>
  <c r="BC17" i="384"/>
  <c r="AW19" i="384"/>
  <c r="CA12" i="384"/>
  <c r="V17" i="384"/>
  <c r="BC19" i="384"/>
  <c r="AA22" i="384"/>
  <c r="AP17" i="384"/>
  <c r="D14" i="384"/>
  <c r="L24" i="384"/>
  <c r="D24" i="384"/>
  <c r="BN17" i="384"/>
  <c r="BN19" i="384"/>
  <c r="AS21" i="384"/>
  <c r="BN16" i="384"/>
  <c r="BG17" i="384"/>
  <c r="BG19" i="384"/>
  <c r="AM17" i="384"/>
  <c r="BT19" i="384"/>
  <c r="BG22" i="384"/>
  <c r="BT17" i="384"/>
  <c r="BH17" i="384"/>
  <c r="BH19" i="384" s="1"/>
  <c r="BH22" i="384" s="1"/>
  <c r="BH26" i="384" s="1"/>
  <c r="AY26" i="384"/>
  <c r="AZ26" i="384" s="1"/>
  <c r="AF23" i="384"/>
  <c r="C12" i="384"/>
  <c r="L20" i="384"/>
  <c r="AZ19" i="384"/>
  <c r="BT22" i="384"/>
  <c r="BX19" i="384"/>
  <c r="AM19" i="384"/>
  <c r="BN22" i="384"/>
  <c r="F19" i="384"/>
  <c r="H19" i="384" s="1"/>
  <c r="BX26" i="384"/>
  <c r="L23" i="384"/>
  <c r="D11" i="384"/>
  <c r="K12" i="384"/>
  <c r="L14" i="384"/>
  <c r="D23" i="384"/>
  <c r="Z17" i="384"/>
  <c r="AJ22" i="384"/>
  <c r="BX22" i="384"/>
  <c r="V22" i="384"/>
  <c r="AP22" i="384"/>
  <c r="S17" i="384"/>
  <c r="S22" i="384"/>
  <c r="V19" i="384"/>
  <c r="AP19" i="384"/>
  <c r="BX17" i="384"/>
  <c r="V26" i="384"/>
  <c r="L11" i="384"/>
  <c r="D20" i="384"/>
  <c r="D21" i="384"/>
  <c r="J21" i="384"/>
  <c r="L21" i="384" s="1"/>
  <c r="F22" i="384"/>
  <c r="BQ17" i="384"/>
  <c r="BO19" i="384"/>
  <c r="AC22" i="384"/>
  <c r="AA26" i="384"/>
  <c r="AC26" i="384" s="1"/>
  <c r="BJ12" i="384"/>
  <c r="B13" i="384"/>
  <c r="CA17" i="384"/>
  <c r="CA19" i="384"/>
  <c r="Z22" i="384"/>
  <c r="BJ16" i="384"/>
  <c r="BI17" i="384"/>
  <c r="P19" i="384"/>
  <c r="O22" i="384"/>
  <c r="CA22" i="384"/>
  <c r="BY26" i="384"/>
  <c r="CA26" i="384" s="1"/>
  <c r="CA16" i="384"/>
  <c r="AJ26" i="384"/>
  <c r="J9" i="384"/>
  <c r="L9" i="384" s="1"/>
  <c r="D9" i="384"/>
  <c r="B10" i="384"/>
  <c r="AF10" i="384"/>
  <c r="AD12" i="384"/>
  <c r="AS9" i="384"/>
  <c r="AQ12" i="384"/>
  <c r="C15" i="384"/>
  <c r="AF15" i="384"/>
  <c r="AE16" i="384"/>
  <c r="AS15" i="384"/>
  <c r="AR16" i="384"/>
  <c r="AF25" i="384"/>
  <c r="C25" i="384"/>
  <c r="K25" i="384" s="1"/>
  <c r="BO22" i="384" l="1"/>
  <c r="BQ19" i="384"/>
  <c r="H22" i="384"/>
  <c r="F26" i="384"/>
  <c r="H26" i="384" s="1"/>
  <c r="O26" i="384"/>
  <c r="P26" i="384" s="1"/>
  <c r="P22" i="384"/>
  <c r="BI19" i="384"/>
  <c r="BJ17" i="384"/>
  <c r="B16" i="384"/>
  <c r="J13" i="384"/>
  <c r="D13" i="384"/>
  <c r="AQ17" i="384"/>
  <c r="AQ19" i="384" s="1"/>
  <c r="AQ22" i="384" s="1"/>
  <c r="AQ26" i="384" s="1"/>
  <c r="AS12" i="384"/>
  <c r="AF12" i="384"/>
  <c r="AD17" i="384"/>
  <c r="AD19" i="384" s="1"/>
  <c r="AD22" i="384" s="1"/>
  <c r="AD26" i="384" s="1"/>
  <c r="D10" i="384"/>
  <c r="J10" i="384"/>
  <c r="B12" i="384"/>
  <c r="AF16" i="384"/>
  <c r="AE17" i="384"/>
  <c r="K15" i="384"/>
  <c r="C16" i="384"/>
  <c r="D15" i="384"/>
  <c r="AS16" i="384"/>
  <c r="AR17" i="384"/>
  <c r="L13" i="384" l="1"/>
  <c r="J16" i="384"/>
  <c r="BI22" i="384"/>
  <c r="BJ19" i="384"/>
  <c r="BO26" i="384"/>
  <c r="BQ26" i="384" s="1"/>
  <c r="BQ22" i="384"/>
  <c r="L10" i="384"/>
  <c r="J12" i="384"/>
  <c r="D12" i="384"/>
  <c r="B17" i="384"/>
  <c r="B19" i="384" s="1"/>
  <c r="B22" i="384" s="1"/>
  <c r="D16" i="384"/>
  <c r="C17" i="384"/>
  <c r="AS17" i="384"/>
  <c r="AR19" i="384"/>
  <c r="K16" i="384"/>
  <c r="L15" i="384"/>
  <c r="AF17" i="384"/>
  <c r="AE19" i="384"/>
  <c r="BI26" i="384" l="1"/>
  <c r="BJ26" i="384" s="1"/>
  <c r="BJ22" i="384"/>
  <c r="J17" i="384"/>
  <c r="J19" i="384" s="1"/>
  <c r="L12" i="384"/>
  <c r="AF19" i="384"/>
  <c r="AE22" i="384"/>
  <c r="K17" i="384"/>
  <c r="L16" i="384"/>
  <c r="J22" i="384"/>
  <c r="B26" i="384"/>
  <c r="AS19" i="384"/>
  <c r="AR22" i="384"/>
  <c r="C19" i="384"/>
  <c r="D17" i="384"/>
  <c r="C22" i="384" l="1"/>
  <c r="D19" i="384"/>
  <c r="K19" i="384"/>
  <c r="L17" i="384"/>
  <c r="AS22" i="384"/>
  <c r="AR26" i="384"/>
  <c r="AS26" i="384" s="1"/>
  <c r="J26" i="384"/>
  <c r="AF22" i="384"/>
  <c r="AE26" i="384"/>
  <c r="AF26" i="384" s="1"/>
  <c r="K22" i="384" l="1"/>
  <c r="L19" i="384"/>
  <c r="C26" i="384"/>
  <c r="D26" i="384" s="1"/>
  <c r="D22" i="384"/>
  <c r="K26" i="384" l="1"/>
  <c r="L26" i="384" s="1"/>
  <c r="L22" i="384"/>
</calcChain>
</file>

<file path=xl/sharedStrings.xml><?xml version="1.0" encoding="utf-8"?>
<sst xmlns="http://schemas.openxmlformats.org/spreadsheetml/2006/main" count="239" uniqueCount="60">
  <si>
    <t>CNAG</t>
  </si>
  <si>
    <t>PARC CIENTÍFIC DE BARCELONA</t>
  </si>
  <si>
    <t>PRAAL</t>
  </si>
  <si>
    <t>RESULTAT</t>
  </si>
  <si>
    <t xml:space="preserve">Imput. costos amort. nets (-) </t>
  </si>
  <si>
    <t>Subv. capital aplicades</t>
  </si>
  <si>
    <t>Amortitzacions</t>
  </si>
  <si>
    <t>CASH-FLOW</t>
  </si>
  <si>
    <t xml:space="preserve">Imput. costos financers </t>
  </si>
  <si>
    <t>Saldo oper.  financeres (-)</t>
  </si>
  <si>
    <t xml:space="preserve">EBITDA </t>
  </si>
  <si>
    <t xml:space="preserve">Imput. int. op. ordinàries </t>
  </si>
  <si>
    <t>EBITDA INTERN</t>
  </si>
  <si>
    <t>Despeses ordinàries (-)</t>
  </si>
  <si>
    <t>Manteniment i serveis</t>
  </si>
  <si>
    <t>Personal vinculat a projectes</t>
  </si>
  <si>
    <t>Personal d'estructura</t>
  </si>
  <si>
    <t>Ingressos ordinaris</t>
  </si>
  <si>
    <t>Subvencions / donacions</t>
  </si>
  <si>
    <t>Prestació de serveis</t>
  </si>
  <si>
    <t>Lloguers</t>
  </si>
  <si>
    <t>%</t>
  </si>
  <si>
    <t>import</t>
  </si>
  <si>
    <t xml:space="preserve">inicial </t>
  </si>
  <si>
    <t>Pressupost 2014</t>
  </si>
  <si>
    <t>TOTAL UN.PROD. CIENTÍFIQUES ESPECIALITZADES</t>
  </si>
  <si>
    <t>PT. DRUG DISCOVERY</t>
  </si>
  <si>
    <t>PT. PROTEÒMICA</t>
  </si>
  <si>
    <t>PT. UTOX</t>
  </si>
  <si>
    <t>PT.  UQC</t>
  </si>
  <si>
    <t>TOTAL UNITATS PROD. CIENTÍFIQUES GENERALS</t>
  </si>
  <si>
    <t>SERVEI DE REACCIONS ESPECIALS</t>
  </si>
  <si>
    <t>INSTAL·LACIÓ RADIOACTIVA</t>
  </si>
  <si>
    <t>SERVEIS CIENTÍFICS COMUNS</t>
  </si>
  <si>
    <t>TOTAL UNITATS PRODUCTIVES GENERALS</t>
  </si>
  <si>
    <t>SALES</t>
  </si>
  <si>
    <t>CONCESSIONS (PÀRKING/REST/AUDITORI)</t>
  </si>
  <si>
    <t>LLOGUERS I SERVEIS GENERALS</t>
  </si>
  <si>
    <t>TOTAL UNITATS ESTRUCTURALS</t>
  </si>
  <si>
    <t>SERV. TÈCN. NO OPERATIUS FASE II</t>
  </si>
  <si>
    <t xml:space="preserve">CIENTÍFICA INTERNA </t>
  </si>
  <si>
    <t xml:space="preserve">FINANCERA </t>
  </si>
  <si>
    <t>OPERACIONS</t>
  </si>
  <si>
    <t>DIRECCIÓ/GERÈNCIA</t>
  </si>
  <si>
    <t>TOTAL PCB</t>
  </si>
  <si>
    <t>TOTAL PCB SENSE CNAG</t>
  </si>
  <si>
    <t>milers €</t>
  </si>
  <si>
    <t xml:space="preserve">COMPTE DE RESULTATS </t>
  </si>
  <si>
    <t>UNITATS PRODUCTIVES CIENTÍFIQUES ESPECIALITZADES</t>
  </si>
  <si>
    <t>UNITATS PRODUCTIVES CIENTÍFIQUES GENERALS</t>
  </si>
  <si>
    <t>UNITATS PRODUCTIVES GENERALS</t>
  </si>
  <si>
    <t>UNITATS ESTRUCTURALS</t>
  </si>
  <si>
    <t>Pretancament</t>
  </si>
  <si>
    <t>PRETANCAMENT 2014</t>
  </si>
  <si>
    <t>desembre</t>
  </si>
  <si>
    <t>TOTAL UNITATS ESTRUCTURALS (*)</t>
  </si>
  <si>
    <t xml:space="preserve">TOTAL PCB </t>
  </si>
  <si>
    <t>Pressupost 2018</t>
  </si>
  <si>
    <t>Tancament 2018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</si>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</sst>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[$€-1]_-;\-* #,##0.00\ [$€-1]_-;_-* &quot;-&quot;??\ [$€-1]_-"/>
    <numFmt numFmtId="166" formatCode="_-* #,##0.00\ [$€]_-;\-* #,##0.00\ [$€]_-;_-* &quot;-&quot;??\ [$€]_-;_-@_-"/>
    <numFmt numFmtId="167" formatCode="_(* #,##0.00_);_(* \(#,##0.00\);_(* &quot;-&quot;??_);_(@_)"/>
    <numFmt numFmtId="168" formatCode="_-* #,##0\ _P_t_s_-;\-* #,##0\ _P_t_s_-;_-* &quot;-&quot;\ _P_t_s_-;_-@_-"/>
    <numFmt numFmtId="169" formatCode="_-* #,##0\ _p_t_a_-;\-* #,##0\ _p_t_a_-;_-* &quot;-&quot;\ _p_t_a_-;_-@_-"/>
    <numFmt numFmtId="170" formatCode="_-* #,##0.00\ _P_t_s_-;\-* #,##0.00\ _P_t_s_-;_-* &quot;-&quot;??\ _P_t_s_-;_-@_-"/>
    <numFmt numFmtId="171" formatCode="0.0%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i/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9" fillId="0" borderId="0"/>
    <xf numFmtId="0" fontId="10" fillId="0" borderId="0"/>
    <xf numFmtId="0" fontId="8" fillId="0" borderId="0"/>
    <xf numFmtId="9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>
      <alignment wrapText="1"/>
    </xf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>
      <alignment wrapText="1"/>
    </xf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>
      <alignment wrapText="1"/>
    </xf>
    <xf numFmtId="0" fontId="11" fillId="0" borderId="0"/>
    <xf numFmtId="0" fontId="11" fillId="0" borderId="0">
      <alignment wrapText="1"/>
    </xf>
    <xf numFmtId="0" fontId="22" fillId="0" borderId="0"/>
    <xf numFmtId="0" fontId="11" fillId="0" borderId="0"/>
    <xf numFmtId="0" fontId="11" fillId="0" borderId="0">
      <alignment wrapText="1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5" fillId="0" borderId="0"/>
    <xf numFmtId="0" fontId="10" fillId="0" borderId="0"/>
    <xf numFmtId="9" fontId="10" fillId="0" borderId="0" applyFont="0" applyFill="0" applyBorder="0" applyAlignment="0" applyProtection="0"/>
    <xf numFmtId="0" fontId="4" fillId="0" borderId="0"/>
    <xf numFmtId="166" fontId="10" fillId="0" borderId="0"/>
    <xf numFmtId="166" fontId="5" fillId="0" borderId="0"/>
    <xf numFmtId="166" fontId="11" fillId="0" borderId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9" fontId="1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41" fontId="10" fillId="0" borderId="0" applyFont="0" applyFill="0" applyBorder="0" applyAlignment="0" applyProtection="0"/>
    <xf numFmtId="0" fontId="11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9" fillId="0" borderId="0"/>
    <xf numFmtId="166" fontId="11" fillId="0" borderId="0" applyFont="0" applyFill="0" applyBorder="0" applyAlignment="0" applyProtection="0"/>
    <xf numFmtId="0" fontId="39" fillId="0" borderId="0"/>
    <xf numFmtId="9" fontId="11" fillId="0" borderId="0" applyFont="0" applyFill="0" applyBorder="0" applyAlignment="0" applyProtection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42" fillId="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166" fontId="10" fillId="0" borderId="0"/>
    <xf numFmtId="166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7" fillId="0" borderId="0"/>
    <xf numFmtId="0" fontId="27" fillId="0" borderId="0"/>
    <xf numFmtId="43" fontId="11" fillId="0" borderId="0" applyFont="0" applyFill="0" applyBorder="0" applyAlignment="0" applyProtection="0">
      <alignment wrapText="1"/>
    </xf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>
      <alignment wrapText="1"/>
    </xf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wrapText="1"/>
    </xf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>
      <alignment wrapText="1"/>
    </xf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64">
    <xf numFmtId="0" fontId="0" fillId="0" borderId="0" xfId="0"/>
    <xf numFmtId="0" fontId="20" fillId="0" borderId="0" xfId="0" applyFont="1"/>
    <xf numFmtId="17" fontId="13" fillId="0" borderId="0" xfId="0" applyNumberFormat="1" applyFont="1" applyBorder="1"/>
    <xf numFmtId="0" fontId="13" fillId="0" borderId="0" xfId="0" applyFont="1"/>
    <xf numFmtId="0" fontId="20" fillId="0" borderId="0" xfId="0" applyFont="1" applyBorder="1"/>
    <xf numFmtId="0" fontId="20" fillId="0" borderId="0" xfId="0" applyFont="1" applyFill="1"/>
    <xf numFmtId="0" fontId="13" fillId="2" borderId="17" xfId="0" applyFont="1" applyFill="1" applyBorder="1"/>
    <xf numFmtId="0" fontId="13" fillId="2" borderId="0" xfId="0" applyFont="1" applyFill="1" applyBorder="1"/>
    <xf numFmtId="0" fontId="19" fillId="0" borderId="0" xfId="0" applyFont="1" applyFill="1"/>
    <xf numFmtId="0" fontId="19" fillId="0" borderId="0" xfId="0" applyFont="1"/>
    <xf numFmtId="0" fontId="28" fillId="0" borderId="0" xfId="0" applyFont="1" applyFill="1"/>
    <xf numFmtId="0" fontId="29" fillId="0" borderId="0" xfId="0" applyFont="1" applyFill="1"/>
    <xf numFmtId="0" fontId="29" fillId="0" borderId="0" xfId="0" applyFont="1" applyFill="1" applyBorder="1"/>
    <xf numFmtId="0" fontId="24" fillId="0" borderId="0" xfId="0" applyFont="1" applyFill="1"/>
    <xf numFmtId="9" fontId="28" fillId="0" borderId="0" xfId="112" applyFont="1" applyFill="1"/>
    <xf numFmtId="9" fontId="19" fillId="0" borderId="0" xfId="112" applyFont="1" applyFill="1"/>
    <xf numFmtId="49" fontId="19" fillId="0" borderId="0" xfId="0" applyNumberFormat="1" applyFont="1" applyFill="1" applyAlignment="1">
      <alignment horizontal="right"/>
    </xf>
    <xf numFmtId="0" fontId="11" fillId="0" borderId="0" xfId="0" applyFont="1" applyFill="1"/>
    <xf numFmtId="0" fontId="30" fillId="0" borderId="0" xfId="0" applyFont="1" applyFill="1"/>
    <xf numFmtId="171" fontId="31" fillId="0" borderId="0" xfId="112" applyNumberFormat="1" applyFont="1" applyFill="1" applyBorder="1" applyAlignment="1">
      <alignment horizontal="right"/>
    </xf>
    <xf numFmtId="171" fontId="14" fillId="0" borderId="19" xfId="112" applyNumberFormat="1" applyFont="1" applyFill="1" applyBorder="1" applyAlignment="1">
      <alignment horizontal="right"/>
    </xf>
    <xf numFmtId="171" fontId="31" fillId="0" borderId="0" xfId="1" applyNumberFormat="1" applyFont="1" applyFill="1" applyBorder="1" applyAlignment="1">
      <alignment horizontal="right"/>
    </xf>
    <xf numFmtId="171" fontId="31" fillId="0" borderId="8" xfId="1" applyNumberFormat="1" applyFont="1" applyFill="1" applyBorder="1" applyAlignment="1">
      <alignment horizontal="right"/>
    </xf>
    <xf numFmtId="3" fontId="14" fillId="0" borderId="20" xfId="1" applyNumberFormat="1" applyFont="1" applyFill="1" applyBorder="1" applyAlignment="1"/>
    <xf numFmtId="171" fontId="31" fillId="0" borderId="9" xfId="1" applyNumberFormat="1" applyFont="1" applyFill="1" applyBorder="1" applyAlignment="1">
      <alignment horizontal="right"/>
    </xf>
    <xf numFmtId="171" fontId="14" fillId="0" borderId="9" xfId="1" applyNumberFormat="1" applyFont="1" applyFill="1" applyBorder="1" applyAlignment="1">
      <alignment horizontal="right"/>
    </xf>
    <xf numFmtId="0" fontId="14" fillId="0" borderId="20" xfId="1" applyFont="1" applyFill="1" applyBorder="1" applyAlignment="1">
      <alignment horizontal="left"/>
    </xf>
    <xf numFmtId="171" fontId="32" fillId="0" borderId="0" xfId="112" applyNumberFormat="1" applyFont="1" applyFill="1" applyBorder="1" applyAlignment="1">
      <alignment horizontal="right"/>
    </xf>
    <xf numFmtId="171" fontId="17" fillId="0" borderId="16" xfId="112" applyNumberFormat="1" applyFont="1" applyFill="1" applyBorder="1" applyAlignment="1">
      <alignment horizontal="right"/>
    </xf>
    <xf numFmtId="171" fontId="30" fillId="0" borderId="0" xfId="112" applyNumberFormat="1" applyFont="1" applyFill="1" applyBorder="1" applyAlignment="1">
      <alignment horizontal="right"/>
    </xf>
    <xf numFmtId="171" fontId="30" fillId="0" borderId="8" xfId="112" applyNumberFormat="1" applyFont="1" applyFill="1" applyBorder="1" applyAlignment="1">
      <alignment horizontal="right"/>
    </xf>
    <xf numFmtId="9" fontId="17" fillId="0" borderId="16" xfId="112" applyNumberFormat="1" applyFont="1" applyFill="1" applyBorder="1" applyAlignment="1">
      <alignment horizontal="right"/>
    </xf>
    <xf numFmtId="171" fontId="30" fillId="0" borderId="9" xfId="112" applyNumberFormat="1" applyFont="1" applyFill="1" applyBorder="1" applyAlignment="1">
      <alignment horizontal="right"/>
    </xf>
    <xf numFmtId="171" fontId="11" fillId="0" borderId="9" xfId="112" applyNumberFormat="1" applyFont="1" applyFill="1" applyBorder="1" applyAlignment="1">
      <alignment horizontal="right"/>
    </xf>
    <xf numFmtId="3" fontId="11" fillId="0" borderId="5" xfId="1" applyNumberFormat="1" applyFont="1" applyFill="1" applyBorder="1" applyAlignment="1"/>
    <xf numFmtId="0" fontId="11" fillId="0" borderId="15" xfId="1" applyFont="1" applyFill="1" applyBorder="1" applyAlignment="1">
      <alignment horizontal="left"/>
    </xf>
    <xf numFmtId="0" fontId="11" fillId="0" borderId="5" xfId="1" applyFont="1" applyFill="1" applyBorder="1" applyAlignment="1">
      <alignment horizontal="left"/>
    </xf>
    <xf numFmtId="171" fontId="11" fillId="0" borderId="13" xfId="112" applyNumberFormat="1" applyFont="1" applyFill="1" applyBorder="1" applyAlignment="1">
      <alignment horizontal="right"/>
    </xf>
    <xf numFmtId="3" fontId="11" fillId="0" borderId="12" xfId="1" applyNumberFormat="1" applyFont="1" applyFill="1" applyBorder="1" applyAlignment="1"/>
    <xf numFmtId="0" fontId="11" fillId="0" borderId="12" xfId="1" applyFont="1" applyFill="1" applyBorder="1" applyAlignment="1">
      <alignment horizontal="left"/>
    </xf>
    <xf numFmtId="171" fontId="14" fillId="0" borderId="11" xfId="112" applyNumberFormat="1" applyFont="1" applyFill="1" applyBorder="1" applyAlignment="1">
      <alignment horizontal="right"/>
    </xf>
    <xf numFmtId="171" fontId="14" fillId="0" borderId="11" xfId="112" quotePrefix="1" applyNumberFormat="1" applyFont="1" applyFill="1" applyBorder="1" applyAlignment="1">
      <alignment horizontal="right"/>
    </xf>
    <xf numFmtId="3" fontId="14" fillId="0" borderId="10" xfId="1" applyNumberFormat="1" applyFont="1" applyFill="1" applyBorder="1" applyAlignment="1"/>
    <xf numFmtId="0" fontId="14" fillId="0" borderId="10" xfId="1" applyFont="1" applyFill="1" applyBorder="1" applyAlignment="1">
      <alignment horizontal="left"/>
    </xf>
    <xf numFmtId="171" fontId="17" fillId="0" borderId="9" xfId="112" applyNumberFormat="1" applyFont="1" applyFill="1" applyBorder="1" applyAlignment="1">
      <alignment horizontal="right"/>
    </xf>
    <xf numFmtId="171" fontId="31" fillId="0" borderId="8" xfId="112" applyNumberFormat="1" applyFont="1" applyFill="1" applyBorder="1" applyAlignment="1">
      <alignment horizontal="right"/>
    </xf>
    <xf numFmtId="171" fontId="31" fillId="0" borderId="9" xfId="112" applyNumberFormat="1" applyFont="1" applyFill="1" applyBorder="1" applyAlignment="1">
      <alignment horizontal="right"/>
    </xf>
    <xf numFmtId="171" fontId="14" fillId="0" borderId="9" xfId="112" applyNumberFormat="1" applyFont="1" applyFill="1" applyBorder="1" applyAlignment="1">
      <alignment horizontal="right"/>
    </xf>
    <xf numFmtId="3" fontId="17" fillId="0" borderId="5" xfId="1" applyNumberFormat="1" applyFont="1" applyFill="1" applyBorder="1" applyAlignment="1"/>
    <xf numFmtId="0" fontId="14" fillId="0" borderId="15" xfId="1" applyFont="1" applyFill="1" applyBorder="1" applyAlignment="1">
      <alignment horizontal="left"/>
    </xf>
    <xf numFmtId="3" fontId="32" fillId="0" borderId="10" xfId="1" applyNumberFormat="1" applyFont="1" applyFill="1" applyBorder="1" applyAlignment="1"/>
    <xf numFmtId="3" fontId="14" fillId="0" borderId="5" xfId="1" applyNumberFormat="1" applyFont="1" applyFill="1" applyBorder="1" applyAlignment="1"/>
    <xf numFmtId="0" fontId="14" fillId="0" borderId="5" xfId="1" applyFont="1" applyFill="1" applyBorder="1" applyAlignment="1">
      <alignment horizontal="left"/>
    </xf>
    <xf numFmtId="0" fontId="17" fillId="0" borderId="0" xfId="0" applyFont="1" applyFill="1"/>
    <xf numFmtId="0" fontId="32" fillId="0" borderId="0" xfId="0" applyFont="1" applyFill="1"/>
    <xf numFmtId="171" fontId="32" fillId="0" borderId="0" xfId="0" applyNumberFormat="1" applyFont="1" applyFill="1" applyBorder="1" applyAlignment="1">
      <alignment horizontal="right"/>
    </xf>
    <xf numFmtId="171" fontId="32" fillId="0" borderId="8" xfId="0" applyNumberFormat="1" applyFont="1" applyFill="1" applyBorder="1" applyAlignment="1">
      <alignment horizontal="right"/>
    </xf>
    <xf numFmtId="171" fontId="32" fillId="0" borderId="9" xfId="0" applyNumberFormat="1" applyFont="1" applyFill="1" applyBorder="1" applyAlignment="1">
      <alignment horizontal="right"/>
    </xf>
    <xf numFmtId="171" fontId="17" fillId="0" borderId="9" xfId="0" applyNumberFormat="1" applyFont="1" applyFill="1" applyBorder="1" applyAlignment="1">
      <alignment horizontal="right"/>
    </xf>
    <xf numFmtId="0" fontId="17" fillId="0" borderId="5" xfId="1" applyFont="1" applyFill="1" applyBorder="1" applyAlignment="1">
      <alignment horizontal="left"/>
    </xf>
    <xf numFmtId="171" fontId="32" fillId="0" borderId="8" xfId="112" applyNumberFormat="1" applyFont="1" applyFill="1" applyBorder="1" applyAlignment="1">
      <alignment horizontal="right"/>
    </xf>
    <xf numFmtId="171" fontId="32" fillId="0" borderId="9" xfId="112" applyNumberFormat="1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1" fillId="0" borderId="0" xfId="1" applyFont="1" applyFill="1" applyBorder="1" applyAlignment="1">
      <alignment horizontal="center" vertical="center" wrapText="1"/>
    </xf>
    <xf numFmtId="0" fontId="31" fillId="0" borderId="8" xfId="1" applyFont="1" applyFill="1" applyBorder="1" applyAlignment="1">
      <alignment horizontal="center" vertical="center" wrapText="1"/>
    </xf>
    <xf numFmtId="0" fontId="31" fillId="0" borderId="9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164" fontId="16" fillId="0" borderId="6" xfId="82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Continuous" vertical="center"/>
    </xf>
    <xf numFmtId="0" fontId="31" fillId="0" borderId="8" xfId="0" applyFont="1" applyFill="1" applyBorder="1" applyAlignment="1">
      <alignment horizontal="centerContinuous" vertical="center"/>
    </xf>
    <xf numFmtId="0" fontId="31" fillId="0" borderId="9" xfId="0" applyFont="1" applyFill="1" applyBorder="1" applyAlignment="1">
      <alignment horizontal="centerContinuous" vertical="center"/>
    </xf>
    <xf numFmtId="0" fontId="14" fillId="0" borderId="9" xfId="0" applyFont="1" applyFill="1" applyBorder="1" applyAlignment="1">
      <alignment horizontal="centerContinuous" vertical="center"/>
    </xf>
    <xf numFmtId="0" fontId="11" fillId="0" borderId="5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/>
    </xf>
    <xf numFmtId="0" fontId="11" fillId="0" borderId="1" xfId="0" applyFont="1" applyFill="1" applyBorder="1" applyAlignment="1">
      <alignment vertical="center"/>
    </xf>
    <xf numFmtId="0" fontId="19" fillId="2" borderId="0" xfId="0" applyFont="1" applyFill="1" applyBorder="1"/>
    <xf numFmtId="17" fontId="34" fillId="2" borderId="0" xfId="0" applyNumberFormat="1" applyFont="1" applyFill="1" applyBorder="1"/>
    <xf numFmtId="9" fontId="24" fillId="2" borderId="0" xfId="112" applyFont="1" applyFill="1" applyBorder="1"/>
    <xf numFmtId="0" fontId="24" fillId="2" borderId="0" xfId="0" applyFont="1" applyFill="1" applyBorder="1"/>
    <xf numFmtId="0" fontId="20" fillId="2" borderId="0" xfId="0" applyFont="1" applyFill="1" applyBorder="1"/>
    <xf numFmtId="9" fontId="20" fillId="2" borderId="0" xfId="112" applyFont="1" applyFill="1" applyBorder="1"/>
    <xf numFmtId="0" fontId="15" fillId="2" borderId="0" xfId="0" applyFont="1" applyFill="1" applyBorder="1"/>
    <xf numFmtId="0" fontId="35" fillId="0" borderId="0" xfId="0" applyFont="1" applyBorder="1"/>
    <xf numFmtId="17" fontId="34" fillId="0" borderId="0" xfId="0" applyNumberFormat="1" applyFont="1" applyFill="1" applyBorder="1"/>
    <xf numFmtId="0" fontId="19" fillId="0" borderId="0" xfId="0" applyFont="1" applyFill="1" applyBorder="1"/>
    <xf numFmtId="9" fontId="24" fillId="0" borderId="0" xfId="112" applyFont="1" applyFill="1" applyBorder="1"/>
    <xf numFmtId="0" fontId="24" fillId="0" borderId="0" xfId="0" applyFont="1" applyFill="1" applyBorder="1"/>
    <xf numFmtId="0" fontId="20" fillId="0" borderId="0" xfId="0" applyFont="1" applyFill="1" applyBorder="1"/>
    <xf numFmtId="9" fontId="20" fillId="0" borderId="0" xfId="112" applyFont="1" applyFill="1" applyBorder="1"/>
    <xf numFmtId="0" fontId="15" fillId="0" borderId="0" xfId="0" applyFont="1" applyFill="1"/>
    <xf numFmtId="17" fontId="13" fillId="0" borderId="0" xfId="0" applyNumberFormat="1" applyFont="1" applyFill="1" applyBorder="1"/>
    <xf numFmtId="0" fontId="13" fillId="0" borderId="0" xfId="0" applyFont="1" applyFill="1" applyBorder="1"/>
    <xf numFmtId="9" fontId="13" fillId="0" borderId="0" xfId="112" applyFont="1" applyFill="1" applyBorder="1"/>
    <xf numFmtId="0" fontId="13" fillId="0" borderId="0" xfId="0" applyFont="1" applyFill="1"/>
    <xf numFmtId="0" fontId="18" fillId="0" borderId="0" xfId="0" applyFont="1" applyFill="1"/>
    <xf numFmtId="0" fontId="34" fillId="0" borderId="0" xfId="0" applyFont="1" applyFill="1"/>
    <xf numFmtId="0" fontId="13" fillId="0" borderId="0" xfId="0" applyFont="1" applyFill="1" applyAlignment="1">
      <alignment wrapText="1"/>
    </xf>
    <xf numFmtId="9" fontId="20" fillId="0" borderId="0" xfId="112" applyFont="1" applyFill="1"/>
    <xf numFmtId="9" fontId="13" fillId="0" borderId="0" xfId="112" applyFont="1" applyFill="1"/>
    <xf numFmtId="0" fontId="24" fillId="0" borderId="0" xfId="0" applyFont="1"/>
    <xf numFmtId="0" fontId="21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19" fillId="0" borderId="0" xfId="0" applyNumberFormat="1" applyFont="1" applyFill="1"/>
    <xf numFmtId="3" fontId="31" fillId="0" borderId="20" xfId="1" applyNumberFormat="1" applyFont="1" applyFill="1" applyBorder="1" applyAlignment="1"/>
    <xf numFmtId="3" fontId="30" fillId="0" borderId="5" xfId="1" applyNumberFormat="1" applyFont="1" applyFill="1" applyBorder="1" applyAlignment="1"/>
    <xf numFmtId="3" fontId="32" fillId="0" borderId="5" xfId="1" applyNumberFormat="1" applyFont="1" applyFill="1" applyBorder="1" applyAlignment="1"/>
    <xf numFmtId="3" fontId="30" fillId="0" borderId="12" xfId="1" applyNumberFormat="1" applyFont="1" applyFill="1" applyBorder="1" applyAlignment="1"/>
    <xf numFmtId="3" fontId="31" fillId="0" borderId="10" xfId="1" applyNumberFormat="1" applyFont="1" applyFill="1" applyBorder="1" applyAlignment="1"/>
    <xf numFmtId="3" fontId="31" fillId="0" borderId="5" xfId="1" applyNumberFormat="1" applyFont="1" applyFill="1" applyBorder="1" applyAlignment="1"/>
    <xf numFmtId="0" fontId="11" fillId="0" borderId="2" xfId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wrapText="1"/>
    </xf>
    <xf numFmtId="0" fontId="37" fillId="0" borderId="7" xfId="0" applyFont="1" applyBorder="1" applyAlignment="1">
      <alignment horizontal="center" vertical="center" wrapText="1"/>
    </xf>
    <xf numFmtId="3" fontId="38" fillId="0" borderId="5" xfId="1" applyNumberFormat="1" applyFont="1" applyFill="1" applyBorder="1" applyAlignment="1"/>
    <xf numFmtId="171" fontId="16" fillId="0" borderId="9" xfId="112" applyNumberFormat="1" applyFont="1" applyFill="1" applyBorder="1" applyAlignment="1">
      <alignment horizontal="right"/>
    </xf>
    <xf numFmtId="3" fontId="38" fillId="0" borderId="10" xfId="1" applyNumberFormat="1" applyFont="1" applyFill="1" applyBorder="1" applyAlignment="1"/>
    <xf numFmtId="3" fontId="31" fillId="0" borderId="12" xfId="1" applyNumberFormat="1" applyFont="1" applyFill="1" applyBorder="1" applyAlignment="1"/>
    <xf numFmtId="171" fontId="14" fillId="0" borderId="13" xfId="112" applyNumberFormat="1" applyFont="1" applyFill="1" applyBorder="1" applyAlignment="1">
      <alignment horizontal="right"/>
    </xf>
    <xf numFmtId="171" fontId="16" fillId="0" borderId="16" xfId="112" applyNumberFormat="1" applyFont="1" applyFill="1" applyBorder="1" applyAlignment="1">
      <alignment horizontal="right"/>
    </xf>
    <xf numFmtId="49" fontId="24" fillId="0" borderId="0" xfId="0" applyNumberFormat="1" applyFont="1" applyFill="1" applyAlignment="1">
      <alignment horizontal="right"/>
    </xf>
    <xf numFmtId="3" fontId="11" fillId="0" borderId="5" xfId="1" applyNumberFormat="1" applyFont="1" applyFill="1" applyBorder="1" applyAlignment="1"/>
    <xf numFmtId="0" fontId="20" fillId="0" borderId="0" xfId="0" applyFont="1" applyFill="1"/>
    <xf numFmtId="0" fontId="11" fillId="0" borderId="1" xfId="0" applyFont="1" applyFill="1" applyBorder="1" applyAlignment="1">
      <alignment vertical="center"/>
    </xf>
    <xf numFmtId="0" fontId="19" fillId="2" borderId="0" xfId="0" applyFont="1" applyFill="1" applyBorder="1"/>
    <xf numFmtId="0" fontId="20" fillId="0" borderId="0" xfId="0" applyFont="1" applyFill="1" applyBorder="1"/>
    <xf numFmtId="17" fontId="13" fillId="0" borderId="0" xfId="0" applyNumberFormat="1" applyFont="1" applyBorder="1"/>
    <xf numFmtId="0" fontId="13" fillId="2" borderId="0" xfId="0" applyFont="1" applyFill="1" applyBorder="1"/>
    <xf numFmtId="15" fontId="13" fillId="0" borderId="0" xfId="0" applyNumberFormat="1" applyFont="1"/>
    <xf numFmtId="0" fontId="11" fillId="0" borderId="2" xfId="1" applyFont="1" applyFill="1" applyBorder="1" applyAlignment="1">
      <alignment horizontal="center" vertical="center" wrapText="1"/>
    </xf>
    <xf numFmtId="0" fontId="20" fillId="0" borderId="0" xfId="0" applyFont="1"/>
    <xf numFmtId="0" fontId="13" fillId="0" borderId="0" xfId="0" applyFont="1"/>
    <xf numFmtId="0" fontId="20" fillId="0" borderId="0" xfId="0" applyFont="1" applyBorder="1"/>
    <xf numFmtId="0" fontId="14" fillId="0" borderId="2" xfId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4" fillId="0" borderId="14" xfId="1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" fontId="34" fillId="0" borderId="2" xfId="0" applyNumberFormat="1" applyFont="1" applyFill="1" applyBorder="1" applyAlignment="1">
      <alignment horizontal="center"/>
    </xf>
    <xf numFmtId="17" fontId="34" fillId="0" borderId="4" xfId="0" applyNumberFormat="1" applyFont="1" applyFill="1" applyBorder="1" applyAlignment="1">
      <alignment horizontal="center"/>
    </xf>
    <xf numFmtId="17" fontId="34" fillId="0" borderId="0" xfId="0" applyNumberFormat="1" applyFont="1" applyFill="1" applyBorder="1" applyAlignment="1">
      <alignment horizontal="center"/>
    </xf>
    <xf numFmtId="0" fontId="14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382">
    <cellStyle name="Buena 2" xfId="152"/>
    <cellStyle name="Euro" xfId="10"/>
    <cellStyle name="Euro 2" xfId="11"/>
    <cellStyle name="Euro 3" xfId="125"/>
    <cellStyle name="Euro_Previsió+.." xfId="12"/>
    <cellStyle name="Milers 2" xfId="13"/>
    <cellStyle name="Milers 2 2" xfId="294"/>
    <cellStyle name="Milers 2 2 2" xfId="352"/>
    <cellStyle name="Milers 3" xfId="14"/>
    <cellStyle name="Milers 3 2" xfId="15"/>
    <cellStyle name="Milers 3 2 2" xfId="153"/>
    <cellStyle name="Milers 3 2 2 2" xfId="154"/>
    <cellStyle name="Milers 3 2 2 2 2" xfId="309"/>
    <cellStyle name="Milers 3 2 2 2 2 2" xfId="367"/>
    <cellStyle name="Milers 3 2 2 2 3" xfId="337"/>
    <cellStyle name="Milers 3 2 2 3" xfId="308"/>
    <cellStyle name="Milers 3 2 2 3 2" xfId="366"/>
    <cellStyle name="Milers 3 2 2 4" xfId="336"/>
    <cellStyle name="Milers 3 2 3" xfId="155"/>
    <cellStyle name="Milers 3 2 3 2" xfId="310"/>
    <cellStyle name="Milers 3 2 3 2 2" xfId="368"/>
    <cellStyle name="Milers 3 2 3 3" xfId="338"/>
    <cellStyle name="Milers 3 2 4" xfId="296"/>
    <cellStyle name="Milers 3 2 4 2" xfId="354"/>
    <cellStyle name="Milers 3 2 5" xfId="325"/>
    <cellStyle name="Milers 3 3" xfId="295"/>
    <cellStyle name="Milers 3 3 2" xfId="353"/>
    <cellStyle name="Milers 3 4" xfId="324"/>
    <cellStyle name="Millares [0] 10" xfId="90"/>
    <cellStyle name="Millares [0] 11" xfId="110"/>
    <cellStyle name="Millares [0] 11 2" xfId="156"/>
    <cellStyle name="Millares [0] 11 2 2" xfId="311"/>
    <cellStyle name="Millares [0] 11 2 2 2" xfId="369"/>
    <cellStyle name="Millares [0] 11 2 3" xfId="339"/>
    <cellStyle name="Millares [0] 11 3" xfId="306"/>
    <cellStyle name="Millares [0] 11 3 2" xfId="364"/>
    <cellStyle name="Millares [0] 11 4" xfId="334"/>
    <cellStyle name="Millares [0] 12" xfId="157"/>
    <cellStyle name="Millares [0] 12 2" xfId="158"/>
    <cellStyle name="Millares [0] 12 2 2" xfId="313"/>
    <cellStyle name="Millares [0] 12 2 2 2" xfId="371"/>
    <cellStyle name="Millares [0] 12 2 3" xfId="341"/>
    <cellStyle name="Millares [0] 12 3" xfId="312"/>
    <cellStyle name="Millares [0] 12 3 2" xfId="370"/>
    <cellStyle name="Millares [0] 12 4" xfId="340"/>
    <cellStyle name="Millares [0] 2" xfId="16"/>
    <cellStyle name="Millares [0] 2 2" xfId="17"/>
    <cellStyle name="Millares [0] 2 3" xfId="91"/>
    <cellStyle name="Millares [0] 3" xfId="18"/>
    <cellStyle name="Millares [0] 4" xfId="19"/>
    <cellStyle name="Millares [0] 5" xfId="20"/>
    <cellStyle name="Millares [0] 6" xfId="21"/>
    <cellStyle name="Millares [0] 7" xfId="22"/>
    <cellStyle name="Millares [0] 8" xfId="23"/>
    <cellStyle name="Millares [0] 9" xfId="24"/>
    <cellStyle name="Millares 10" xfId="307"/>
    <cellStyle name="Millares 10 2" xfId="365"/>
    <cellStyle name="Millares 11" xfId="335"/>
    <cellStyle name="Millares 2" xfId="25"/>
    <cellStyle name="Millares 2 2" xfId="26"/>
    <cellStyle name="Millares 2 2 2" xfId="297"/>
    <cellStyle name="Millares 2 2 2 2" xfId="355"/>
    <cellStyle name="Millares 2 2 3" xfId="326"/>
    <cellStyle name="Millares 2 3" xfId="159"/>
    <cellStyle name="Millares 2 3 2" xfId="160"/>
    <cellStyle name="Millares 2 3 2 2" xfId="315"/>
    <cellStyle name="Millares 2 3 2 2 2" xfId="373"/>
    <cellStyle name="Millares 2 3 2 3" xfId="343"/>
    <cellStyle name="Millares 2 3 3" xfId="314"/>
    <cellStyle name="Millares 2 3 3 2" xfId="372"/>
    <cellStyle name="Millares 2 3 4" xfId="342"/>
    <cellStyle name="Millares 3" xfId="27"/>
    <cellStyle name="Millares 3 2" xfId="28"/>
    <cellStyle name="Millares 3 2 2" xfId="92"/>
    <cellStyle name="Millares 3 2 2 2" xfId="304"/>
    <cellStyle name="Millares 3 2 2 2 2" xfId="362"/>
    <cellStyle name="Millares 3 2 2 3" xfId="332"/>
    <cellStyle name="Millares 3 2 3" xfId="299"/>
    <cellStyle name="Millares 3 2 3 2" xfId="357"/>
    <cellStyle name="Millares 3 2 4" xfId="328"/>
    <cellStyle name="Millares 3 3" xfId="298"/>
    <cellStyle name="Millares 3 3 2" xfId="356"/>
    <cellStyle name="Millares 3 4" xfId="327"/>
    <cellStyle name="Millares 4" xfId="29"/>
    <cellStyle name="Millares 4 2" xfId="300"/>
    <cellStyle name="Millares 4 2 2" xfId="358"/>
    <cellStyle name="Millares 4 3" xfId="329"/>
    <cellStyle name="Millares 5" xfId="30"/>
    <cellStyle name="Millares 5 2" xfId="301"/>
    <cellStyle name="Millares 5 2 2" xfId="359"/>
    <cellStyle name="Millares 5 3" xfId="330"/>
    <cellStyle name="Millares 6" xfId="31"/>
    <cellStyle name="Millares 6 2" xfId="302"/>
    <cellStyle name="Millares 6 2 2" xfId="360"/>
    <cellStyle name="Millares 7" xfId="32"/>
    <cellStyle name="Millares 7 2" xfId="161"/>
    <cellStyle name="Millares 7 2 2" xfId="162"/>
    <cellStyle name="Millares 7 2 2 2" xfId="317"/>
    <cellStyle name="Millares 7 2 2 2 2" xfId="375"/>
    <cellStyle name="Millares 7 2 2 3" xfId="345"/>
    <cellStyle name="Millares 7 2 3" xfId="316"/>
    <cellStyle name="Millares 7 2 3 2" xfId="374"/>
    <cellStyle name="Millares 7 2 4" xfId="344"/>
    <cellStyle name="Millares 7 3" xfId="163"/>
    <cellStyle name="Millares 7 3 2" xfId="164"/>
    <cellStyle name="Millares 7 3 2 2" xfId="319"/>
    <cellStyle name="Millares 7 3 2 2 2" xfId="377"/>
    <cellStyle name="Millares 7 3 2 3" xfId="347"/>
    <cellStyle name="Millares 7 3 3" xfId="318"/>
    <cellStyle name="Millares 7 3 3 2" xfId="376"/>
    <cellStyle name="Millares 7 3 4" xfId="346"/>
    <cellStyle name="Millares 7 4" xfId="165"/>
    <cellStyle name="Millares 7 4 2" xfId="320"/>
    <cellStyle name="Millares 7 4 2 2" xfId="378"/>
    <cellStyle name="Millares 7 4 3" xfId="348"/>
    <cellStyle name="Millares 7 5" xfId="303"/>
    <cellStyle name="Millares 7 5 2" xfId="361"/>
    <cellStyle name="Millares 7 6" xfId="331"/>
    <cellStyle name="Millares 8" xfId="93"/>
    <cellStyle name="Millares 8 2" xfId="305"/>
    <cellStyle name="Millares 8 2 2" xfId="363"/>
    <cellStyle name="Millares 8 3" xfId="333"/>
    <cellStyle name="Millares 9" xfId="166"/>
    <cellStyle name="Millares 9 2" xfId="167"/>
    <cellStyle name="Millares 9 2 2" xfId="322"/>
    <cellStyle name="Millares 9 2 2 2" xfId="380"/>
    <cellStyle name="Millares 9 2 3" xfId="350"/>
    <cellStyle name="Millares 9 3" xfId="321"/>
    <cellStyle name="Millares 9 3 2" xfId="379"/>
    <cellStyle name="Millares 9 4" xfId="349"/>
    <cellStyle name="Moneda 2" xfId="168"/>
    <cellStyle name="Moneda 2 2" xfId="323"/>
    <cellStyle name="Moneda 2 2 2" xfId="381"/>
    <cellStyle name="Moneda 2 3" xfId="351"/>
    <cellStyle name="Normal" xfId="0" builtinId="0"/>
    <cellStyle name="Normal 10" xfId="33"/>
    <cellStyle name="Normal 11" xfId="34"/>
    <cellStyle name="Normal 11 2" xfId="35"/>
    <cellStyle name="Normal 12" xfId="36"/>
    <cellStyle name="Normal 12 2" xfId="37"/>
    <cellStyle name="Normal 13" xfId="38"/>
    <cellStyle name="Normal 13 2" xfId="94"/>
    <cellStyle name="Normal 14" xfId="7"/>
    <cellStyle name="Normal 14 2" xfId="39"/>
    <cellStyle name="Normal 14 2 2" xfId="169"/>
    <cellStyle name="Normal 14 2 2 2" xfId="170"/>
    <cellStyle name="Normal 14 2 3" xfId="171"/>
    <cellStyle name="Normal 14 3" xfId="40"/>
    <cellStyle name="Normal 14 3 2" xfId="95"/>
    <cellStyle name="Normal 14 3 2 2" xfId="172"/>
    <cellStyle name="Normal 14 3 2 2 2" xfId="173"/>
    <cellStyle name="Normal 14 3 2 3" xfId="174"/>
    <cellStyle name="Normal 14 3 3" xfId="175"/>
    <cellStyle name="Normal 14 3 3 2" xfId="176"/>
    <cellStyle name="Normal 14 3 4" xfId="177"/>
    <cellStyle name="Normal 14 3 4 2" xfId="178"/>
    <cellStyle name="Normal 14 3 5" xfId="179"/>
    <cellStyle name="Normal 14 4" xfId="41"/>
    <cellStyle name="Normal 14 4 2" xfId="180"/>
    <cellStyle name="Normal 14 4 2 2" xfId="181"/>
    <cellStyle name="Normal 14 4 3" xfId="182"/>
    <cellStyle name="Normal 14 5" xfId="183"/>
    <cellStyle name="Normal 14 5 2" xfId="184"/>
    <cellStyle name="Normal 14 6" xfId="185"/>
    <cellStyle name="Normal 14 6 2" xfId="186"/>
    <cellStyle name="Normal 14 6 2 2" xfId="187"/>
    <cellStyle name="Normal 14 6 2 3" xfId="188"/>
    <cellStyle name="Normal 14 6 3" xfId="189"/>
    <cellStyle name="Normal 15" xfId="42"/>
    <cellStyle name="Normal 15 2" xfId="190"/>
    <cellStyle name="Normal 15 2 2" xfId="191"/>
    <cellStyle name="Normal 15 3" xfId="192"/>
    <cellStyle name="Normal 16" xfId="43"/>
    <cellStyle name="Normal 16 2" xfId="193"/>
    <cellStyle name="Normal 16 2 2" xfId="194"/>
    <cellStyle name="Normal 16 3" xfId="195"/>
    <cellStyle name="Normal 17" xfId="44"/>
    <cellStyle name="Normal 17 2" xfId="45"/>
    <cellStyle name="Normal 17 2 2" xfId="100"/>
    <cellStyle name="Normal 17 2 3" xfId="196"/>
    <cellStyle name="Normal 18" xfId="46"/>
    <cellStyle name="Normal 18 2" xfId="197"/>
    <cellStyle name="Normal 18 2 2" xfId="198"/>
    <cellStyle name="Normal 18 3" xfId="199"/>
    <cellStyle name="Normal 19" xfId="47"/>
    <cellStyle name="Normal 2" xfId="2"/>
    <cellStyle name="Normal 2 2" xfId="1"/>
    <cellStyle name="Normal 2 2 2" xfId="48"/>
    <cellStyle name="Normal 2 2 3" xfId="89"/>
    <cellStyle name="Normal 2 3" xfId="6"/>
    <cellStyle name="Normal 2 3 2" xfId="80"/>
    <cellStyle name="Normal 2 3 2 2" xfId="82"/>
    <cellStyle name="Normal 2 3 2 2 2" xfId="88"/>
    <cellStyle name="Normal 2 4" xfId="49"/>
    <cellStyle name="Normal 2 4 2" xfId="3"/>
    <cellStyle name="Normal 2 4 2 2" xfId="8"/>
    <cellStyle name="Normal 2 4 2 2 2" xfId="101"/>
    <cellStyle name="Normal 2 4 2 3" xfId="77"/>
    <cellStyle name="Normal 2 4 2 3 2" xfId="102"/>
    <cellStyle name="Normal 2 4 2 4" xfId="79"/>
    <cellStyle name="Normal 2 4 2 4 2" xfId="81"/>
    <cellStyle name="Normal 2 5" xfId="4"/>
    <cellStyle name="Normal 2 5 2" xfId="96"/>
    <cellStyle name="Normal 2 5 2 2" xfId="103"/>
    <cellStyle name="Normal 2 5 2 2 2" xfId="119"/>
    <cellStyle name="Normal 2 5 2 2 2 2" xfId="142"/>
    <cellStyle name="Normal 2 5 2 2 3" xfId="134"/>
    <cellStyle name="Normal 2 5 2 3" xfId="117"/>
    <cellStyle name="Normal 2 5 2 3 2" xfId="140"/>
    <cellStyle name="Normal 2 5 2 4" xfId="132"/>
    <cellStyle name="Normal 2 5 3" xfId="97"/>
    <cellStyle name="Normal 2 5 3 2" xfId="104"/>
    <cellStyle name="Normal 2 5 3 2 2" xfId="120"/>
    <cellStyle name="Normal 2 5 3 2 2 2" xfId="143"/>
    <cellStyle name="Normal 2 5 3 2 3" xfId="135"/>
    <cellStyle name="Normal 2 5 3 3" xfId="118"/>
    <cellStyle name="Normal 2 5 3 3 2" xfId="141"/>
    <cellStyle name="Normal 2 5 3 4" xfId="133"/>
    <cellStyle name="Normal 2 5 4" xfId="105"/>
    <cellStyle name="Normal 2 6" xfId="78"/>
    <cellStyle name="Normal 2 6 2" xfId="106"/>
    <cellStyle name="Normal 2 7" xfId="83"/>
    <cellStyle name="Normal 2 7 2" xfId="107"/>
    <cellStyle name="Normal 2 7 2 2" xfId="121"/>
    <cellStyle name="Normal 2 7 2 2 2" xfId="144"/>
    <cellStyle name="Normal 2 7 2 3" xfId="136"/>
    <cellStyle name="Normal 2 7 3" xfId="115"/>
    <cellStyle name="Normal 2 7 3 2" xfId="138"/>
    <cellStyle name="Normal 2 7 4" xfId="130"/>
    <cellStyle name="Normal 2 8" xfId="86"/>
    <cellStyle name="Normal 2 8 2" xfId="108"/>
    <cellStyle name="Normal 2 8 2 2" xfId="122"/>
    <cellStyle name="Normal 2 8 2 2 2" xfId="145"/>
    <cellStyle name="Normal 2 8 2 3" xfId="137"/>
    <cellStyle name="Normal 2 8 3" xfId="116"/>
    <cellStyle name="Normal 2 8 3 2" xfId="139"/>
    <cellStyle name="Normal 2 8 4" xfId="131"/>
    <cellStyle name="Normal 2_Previsió+.." xfId="50"/>
    <cellStyle name="Normal 20" xfId="51"/>
    <cellStyle name="Normal 20 2" xfId="52"/>
    <cellStyle name="Normal 20 2 2" xfId="200"/>
    <cellStyle name="Normal 20 2 2 2" xfId="201"/>
    <cellStyle name="Normal 20 2 3" xfId="202"/>
    <cellStyle name="Normal 21" xfId="53"/>
    <cellStyle name="Normal 22" xfId="54"/>
    <cellStyle name="Normal 22 2" xfId="203"/>
    <cellStyle name="Normal 22 2 2" xfId="204"/>
    <cellStyle name="Normal 22 3" xfId="205"/>
    <cellStyle name="Normal 23" xfId="55"/>
    <cellStyle name="Normal 24" xfId="56"/>
    <cellStyle name="Normal 24 2" xfId="206"/>
    <cellStyle name="Normal 24 2 2" xfId="207"/>
    <cellStyle name="Normal 24 3" xfId="208"/>
    <cellStyle name="Normal 25" xfId="57"/>
    <cellStyle name="Normal 25 2" xfId="98"/>
    <cellStyle name="Normal 25 2 2" xfId="209"/>
    <cellStyle name="Normal 25 3" xfId="210"/>
    <cellStyle name="Normal 25 3 2" xfId="211"/>
    <cellStyle name="Normal 25 3 2 2" xfId="212"/>
    <cellStyle name="Normal 25 3 3" xfId="213"/>
    <cellStyle name="Normal 25 4" xfId="214"/>
    <cellStyle name="Normal 25 5" xfId="215"/>
    <cellStyle name="Normal 26" xfId="87"/>
    <cellStyle name="Normal 26 2" xfId="216"/>
    <cellStyle name="Normal 26 2 2" xfId="217"/>
    <cellStyle name="Normal 26 3" xfId="218"/>
    <cellStyle name="Normal 26 3 2" xfId="219"/>
    <cellStyle name="Normal 26 4" xfId="220"/>
    <cellStyle name="Normal 27" xfId="111"/>
    <cellStyle name="Normal 27 2" xfId="221"/>
    <cellStyle name="Normal 27 2 2" xfId="222"/>
    <cellStyle name="Normal 27 3" xfId="223"/>
    <cellStyle name="Normal 27 3 2" xfId="224"/>
    <cellStyle name="Normal 27 4" xfId="225"/>
    <cellStyle name="Normal 27 4 2" xfId="226"/>
    <cellStyle name="Normal 27 5" xfId="227"/>
    <cellStyle name="Normal 27 5 2" xfId="228"/>
    <cellStyle name="Normal 27 6" xfId="229"/>
    <cellStyle name="Normal 27 7" xfId="230"/>
    <cellStyle name="Normal 28" xfId="113"/>
    <cellStyle name="Normal 28 2" xfId="231"/>
    <cellStyle name="Normal 28 2 2" xfId="232"/>
    <cellStyle name="Normal 28 3" xfId="233"/>
    <cellStyle name="Normal 28 3 2" xfId="234"/>
    <cellStyle name="Normal 28 4" xfId="114"/>
    <cellStyle name="Normal 28 4 2" xfId="123"/>
    <cellStyle name="Normal 28 5" xfId="235"/>
    <cellStyle name="Normal 29" xfId="124"/>
    <cellStyle name="Normal 29 2" xfId="146"/>
    <cellStyle name="Normal 29 2 2" xfId="236"/>
    <cellStyle name="Normal 29 3" xfId="237"/>
    <cellStyle name="Normal 3" xfId="58"/>
    <cellStyle name="Normal 3 2" xfId="59"/>
    <cellStyle name="Normal 3 2 2" xfId="60"/>
    <cellStyle name="Normal 3 3" xfId="61"/>
    <cellStyle name="Normal 3 3 2" xfId="238"/>
    <cellStyle name="Normal 3 4" xfId="239"/>
    <cellStyle name="Normal 3_Previsió+.." xfId="62"/>
    <cellStyle name="Normal 30" xfId="126"/>
    <cellStyle name="Normal 30 2" xfId="147"/>
    <cellStyle name="Normal 31" xfId="128"/>
    <cellStyle name="Normal 31 2" xfId="148"/>
    <cellStyle name="Normal 32" xfId="129"/>
    <cellStyle name="Normal 32 2" xfId="149"/>
    <cellStyle name="Normal 33" xfId="150"/>
    <cellStyle name="Normal 33 2" xfId="151"/>
    <cellStyle name="Normal 33 3" xfId="240"/>
    <cellStyle name="Normal 34" xfId="241"/>
    <cellStyle name="Normal 35" xfId="242"/>
    <cellStyle name="Normal 36" xfId="243"/>
    <cellStyle name="Normal 37" xfId="244"/>
    <cellStyle name="Normal 39" xfId="292"/>
    <cellStyle name="Normal 4" xfId="63"/>
    <cellStyle name="Normal 4 2" xfId="245"/>
    <cellStyle name="Normal 4 2 2" xfId="246"/>
    <cellStyle name="Normal 4 2 2 2" xfId="247"/>
    <cellStyle name="Normal 4 2 3" xfId="248"/>
    <cellStyle name="Normal 4 3" xfId="249"/>
    <cellStyle name="Normal 43" xfId="293"/>
    <cellStyle name="Normal 5" xfId="64"/>
    <cellStyle name="Normal 5 2" xfId="65"/>
    <cellStyle name="Normal 5 2 2" xfId="250"/>
    <cellStyle name="Normal 5 2 2 2" xfId="251"/>
    <cellStyle name="Normal 5 2 3" xfId="252"/>
    <cellStyle name="Normal 5 3" xfId="66"/>
    <cellStyle name="Normal 5 3 2" xfId="253"/>
    <cellStyle name="Normal 5 3 2 2" xfId="254"/>
    <cellStyle name="Normal 5 3 3" xfId="255"/>
    <cellStyle name="Normal 5 4" xfId="256"/>
    <cellStyle name="Normal 5 4 2" xfId="257"/>
    <cellStyle name="Normal 5 5" xfId="258"/>
    <cellStyle name="Normal 5 5 2" xfId="259"/>
    <cellStyle name="Normal 5 6" xfId="260"/>
    <cellStyle name="Normal 5 7" xfId="261"/>
    <cellStyle name="Normal 6" xfId="67"/>
    <cellStyle name="Normal 7" xfId="68"/>
    <cellStyle name="Normal 7 2" xfId="84"/>
    <cellStyle name="Normal 7 2 2" xfId="262"/>
    <cellStyle name="Normal 7 2 2 2" xfId="263"/>
    <cellStyle name="Normal 7 2 3" xfId="264"/>
    <cellStyle name="Normal 8" xfId="69"/>
    <cellStyle name="Normal 8 2" xfId="5"/>
    <cellStyle name="Normal 9" xfId="70"/>
    <cellStyle name="Normal 9 2" xfId="109"/>
    <cellStyle name="Percentual 2" xfId="71"/>
    <cellStyle name="Porcentaje" xfId="112" builtinId="5"/>
    <cellStyle name="Porcentaje 2" xfId="127"/>
    <cellStyle name="Porcentaje 2 2" xfId="265"/>
    <cellStyle name="Porcentaje 2 3" xfId="266"/>
    <cellStyle name="Porcentaje 3" xfId="267"/>
    <cellStyle name="Porcentaje 3 2" xfId="268"/>
    <cellStyle name="Porcentaje 3 3" xfId="269"/>
    <cellStyle name="Porcentaje 4" xfId="270"/>
    <cellStyle name="Porcentaje 4 2" xfId="271"/>
    <cellStyle name="Porcentual 2" xfId="72"/>
    <cellStyle name="Porcentual 2 2" xfId="99"/>
    <cellStyle name="Porcentual 3" xfId="73"/>
    <cellStyle name="Porcentual 3 2" xfId="85"/>
    <cellStyle name="Porcentual 3 2 2" xfId="272"/>
    <cellStyle name="Porcentual 3 2 2 2" xfId="273"/>
    <cellStyle name="Porcentual 3 2 3" xfId="274"/>
    <cellStyle name="Porcentual 4" xfId="74"/>
    <cellStyle name="Porcentual 5" xfId="75"/>
    <cellStyle name="Porcentual 6" xfId="9"/>
    <cellStyle name="Porcentual 6 2" xfId="275"/>
    <cellStyle name="Porcentual 6 2 2" xfId="276"/>
    <cellStyle name="Porcentual 6 3" xfId="277"/>
    <cellStyle name="Porcentual 7" xfId="76"/>
    <cellStyle name="Porcentual 7 2" xfId="278"/>
    <cellStyle name="Porcentual 7 2 2" xfId="279"/>
    <cellStyle name="Porcentual 7 3" xfId="280"/>
    <cellStyle name="Porcentual 8" xfId="281"/>
    <cellStyle name="Porcentual 8 2" xfId="282"/>
    <cellStyle name="Porcentual 8 2 2" xfId="283"/>
    <cellStyle name="Porcentual 8 3" xfId="284"/>
    <cellStyle name="Porcentual 8 3 2" xfId="285"/>
    <cellStyle name="Porcentual 8 4" xfId="286"/>
    <cellStyle name="Porcentual 8 4 2" xfId="287"/>
    <cellStyle name="Porcentual 8 5" xfId="288"/>
    <cellStyle name="Porcentual 8 5 2" xfId="289"/>
    <cellStyle name="Porcentual 8 6" xfId="290"/>
    <cellStyle name="Porcentual 9" xfId="291"/>
  </cellStyles>
  <dxfs count="0"/>
  <tableStyles count="0" defaultTableStyle="TableStyleMedium9"/>
  <colors>
    <mruColors>
      <color rgb="FF1A8E28"/>
      <color rgb="FF9D419F"/>
      <color rgb="FFFF66CC"/>
      <color rgb="FFCC0099"/>
      <color rgb="FF5684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/CNAG/TRASPAS%20A%20CRG/dades%20desembre%202014/TANCAMENT%20CNAG%20DESEMBRE%202014%20definitiu%2010-03-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Y\PARC%20CIENTIFIC%20DE%20BARCELONA\TANCAMENTS\TANCAMENT%202008\Balan&#231;os\Tabla%20balance%20311208%20def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\PARC%20CIENTIFIC%20DE%20BARCELONA\TANCAMENTS\TANCAMENT%202008\Balan&#231;os\Tabla%20balance%20311208%20def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X\PARC%20CIENTIFIC%20DE%20BARCELONA\TANCAMENTS\TANCAMENT%202008\Balan&#231;os\Tabla%20balance%20311208%20def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\PARC%20CIENTIFIC%20DE%20BARCELONA\TANCAMENTS\TANCAMENT%202011\Balan&#231;os\Tabla%20balance%20201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X\PARC%20CIENTIFIC%20DE%20BARCELONA\TANCAMENTS\TANCAMENT%202011\Balan&#231;os\Tabla%20balance%20201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\PARC%20CIENTIFIC%20DE%20BARCELONA\PRESSUPOSTOS%20FITXES\2012\Pressupsot%202012%20Totes%20les%20unitat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X\PARC%20CIENTIFIC%20DE%20BARCELONA\PRESSUPOSTOS%20FITXES\2012\Pressupsot%202012%20Totes%20les%20unitat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sos pcb-cnag"/>
      <sheetName val="TASCAS"/>
      <sheetName val="COST PERSONAL 2013"/>
      <sheetName val="Preus 2014 OK"/>
      <sheetName val="Preus 2014 Inicial"/>
      <sheetName val="Preus 2013"/>
      <sheetName val="Preus 2012"/>
      <sheetName val="PRESSUPOST REAL DESEMBRE 14"/>
      <sheetName val="taula dinàmica GASTO "/>
      <sheetName val="RESUM ECONÒMIC A 30-12-14"/>
      <sheetName val="PROJECTES REAL DESEMBRE 14"/>
      <sheetName val="Estat projectes 30-06-13"/>
      <sheetName val="Estat projectes Novembre"/>
      <sheetName val="Estat projectes 31-12-13"/>
      <sheetName val="Ajust despesa paga extra 2012"/>
      <sheetName val="PROJECTES DESEMBRE 14"/>
      <sheetName val="AJUST RESIDUS"/>
      <sheetName val="DETALL BSC-CNS"/>
      <sheetName val="taula dinàmica MANTEN. 30-6"/>
      <sheetName val="Informe data registre 2012"/>
      <sheetName val="Informe de la data de registre "/>
      <sheetName val="Hoja1"/>
      <sheetName val="TABLA DINAMICA PTE. PAGO"/>
      <sheetName val="gasto-ARTICULO 31-12-14"/>
      <sheetName val="todo gasto cnag"/>
      <sheetName val="todo art.cnag"/>
      <sheetName val="activos cnag"/>
      <sheetName val="prj.cnag"/>
      <sheetName val="TAULA DINAMICA ACTIUS (2)"/>
      <sheetName val="TAULA DINAMICA ACTIUS"/>
      <sheetName val="TAULA DINAMICA ACTIUS (3)"/>
      <sheetName val="Actius a 30-11-2014"/>
      <sheetName val="Amortitzacions d'actius 30-6"/>
      <sheetName val="ACTIUS PRJ.CNAG A 30-6-13"/>
      <sheetName val="Taula dinàmica factures"/>
      <sheetName val="taula dinamica fres cobrades "/>
      <sheetName val="factures a desembre"/>
      <sheetName val="TOT PRJ.CNAG"/>
      <sheetName val="CATEGOR-PARTIDA PRES. 30-11-14"/>
      <sheetName val="CNAG 20-03-12"/>
    </sheetNames>
    <sheetDataSet>
      <sheetData sheetId="0">
        <row r="51">
          <cell r="O51">
            <v>7.4375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24">
          <cell r="AG324">
            <v>7283.8345799999988</v>
          </cell>
        </row>
      </sheetData>
      <sheetData sheetId="11"/>
      <sheetData sheetId="12"/>
      <sheetData sheetId="13">
        <row r="29">
          <cell r="O29" t="e">
            <v>#REF!</v>
          </cell>
        </row>
      </sheetData>
      <sheetData sheetId="14">
        <row r="4">
          <cell r="B4">
            <v>-162.5</v>
          </cell>
        </row>
      </sheetData>
      <sheetData sheetId="15"/>
      <sheetData sheetId="16"/>
      <sheetData sheetId="17">
        <row r="7">
          <cell r="E7">
            <v>4879.26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 t="str">
            <v>Suma de Preu d'adquisició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YG"/>
      <sheetName val="PYG (PATRONAT)"/>
      <sheetName val="Datos"/>
      <sheetName val="Tabla buscar"/>
      <sheetName val="Anàlisi"/>
      <sheetName val="assentament"/>
      <sheetName val="maping 60-6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Cuenta</v>
          </cell>
          <cell r="B1" t="str">
            <v>4 dígitos</v>
          </cell>
          <cell r="C1" t="str">
            <v>Epigrafe</v>
          </cell>
          <cell r="D1" t="str">
            <v>Patronato 1</v>
          </cell>
          <cell r="E1" t="str">
            <v>Patronato 2</v>
          </cell>
          <cell r="F1" t="str">
            <v>Patronato 3</v>
          </cell>
          <cell r="G1" t="str">
            <v>Descripció compte</v>
          </cell>
          <cell r="H1" t="str">
            <v>Partida</v>
          </cell>
          <cell r="I1" t="str">
            <v>Número</v>
          </cell>
          <cell r="J1" t="str">
            <v>CCAA</v>
          </cell>
        </row>
        <row r="2">
          <cell r="B2">
            <v>1000</v>
          </cell>
          <cell r="C2" t="str">
            <v>100</v>
          </cell>
          <cell r="G2" t="str">
            <v>Capital ordinario</v>
          </cell>
          <cell r="H2" t="str">
            <v>Passiu</v>
          </cell>
          <cell r="I2">
            <v>1</v>
          </cell>
          <cell r="J2" t="str">
            <v>Fons dotacionals</v>
          </cell>
          <cell r="K2" t="str">
            <v>Fons dotacionals</v>
          </cell>
        </row>
        <row r="3">
          <cell r="B3">
            <v>1130</v>
          </cell>
          <cell r="C3" t="str">
            <v>113</v>
          </cell>
          <cell r="G3" t="str">
            <v>Reserva voluntaria</v>
          </cell>
          <cell r="H3" t="str">
            <v>Passiu</v>
          </cell>
          <cell r="I3">
            <v>3</v>
          </cell>
          <cell r="J3" t="str">
            <v>Excedents d'exercicis anteriors</v>
          </cell>
          <cell r="K3" t="str">
            <v>Excedents d'exercicis anteriors</v>
          </cell>
        </row>
        <row r="4">
          <cell r="B4">
            <v>1180</v>
          </cell>
          <cell r="C4" t="str">
            <v>118</v>
          </cell>
          <cell r="G4" t="str">
            <v>Aportaciones de socios o propietarios</v>
          </cell>
          <cell r="H4" t="str">
            <v>Passiu</v>
          </cell>
          <cell r="I4">
            <v>3</v>
          </cell>
          <cell r="J4" t="str">
            <v>Excedents d'exercicis anteriors</v>
          </cell>
          <cell r="K4" t="str">
            <v>Excedents d'exercicis anteriors</v>
          </cell>
        </row>
        <row r="5">
          <cell r="B5">
            <v>1211</v>
          </cell>
          <cell r="C5" t="str">
            <v>121</v>
          </cell>
          <cell r="G5" t="str">
            <v>Resultados negativos ejercicios anteriores</v>
          </cell>
          <cell r="H5" t="str">
            <v>Passiu</v>
          </cell>
          <cell r="I5">
            <v>3</v>
          </cell>
          <cell r="J5" t="str">
            <v>Excedents d'exercicis anteriors</v>
          </cell>
          <cell r="K5" t="str">
            <v>Excedents d'exercicis anteriors</v>
          </cell>
        </row>
        <row r="6">
          <cell r="B6">
            <v>1212</v>
          </cell>
          <cell r="C6" t="str">
            <v>121</v>
          </cell>
          <cell r="G6" t="str">
            <v>Resultados negativos ejercicios anteriores</v>
          </cell>
          <cell r="H6" t="str">
            <v>Passiu</v>
          </cell>
          <cell r="I6">
            <v>3</v>
          </cell>
          <cell r="J6" t="str">
            <v>Excedents d'exercicis anteriors</v>
          </cell>
          <cell r="K6" t="str">
            <v>Excedents d'exercicis anteriors</v>
          </cell>
        </row>
        <row r="7">
          <cell r="B7">
            <v>1290</v>
          </cell>
          <cell r="C7" t="str">
            <v>129</v>
          </cell>
          <cell r="G7" t="str">
            <v>Resultados del ejercicio</v>
          </cell>
          <cell r="H7" t="str">
            <v>Passiu</v>
          </cell>
          <cell r="I7">
            <v>4</v>
          </cell>
          <cell r="J7" t="str">
            <v>Excedents de l'exercici</v>
          </cell>
          <cell r="K7" t="str">
            <v>Excedents de l'exercici</v>
          </cell>
        </row>
        <row r="8">
          <cell r="B8">
            <v>1300</v>
          </cell>
          <cell r="C8" t="str">
            <v>130</v>
          </cell>
          <cell r="G8" t="str">
            <v>Subvenciones oficiales de capital</v>
          </cell>
          <cell r="H8" t="str">
            <v>Passiu</v>
          </cell>
          <cell r="I8">
            <v>5</v>
          </cell>
          <cell r="J8" t="str">
            <v>Ingressos a distribuir en diversos exercicis</v>
          </cell>
          <cell r="K8" t="str">
            <v>Ingressos a distribuir en diversos exercicis</v>
          </cell>
        </row>
        <row r="9">
          <cell r="B9">
            <v>1310</v>
          </cell>
          <cell r="C9" t="str">
            <v>131</v>
          </cell>
          <cell r="G9" t="str">
            <v>Donaciones y legados de capital</v>
          </cell>
          <cell r="H9" t="str">
            <v>Passiu</v>
          </cell>
          <cell r="I9">
            <v>5</v>
          </cell>
          <cell r="J9" t="str">
            <v>Ingressos a distribuir en diversos exercicis</v>
          </cell>
          <cell r="K9" t="str">
            <v>Ingressos a distribuir en diversos exercicis</v>
          </cell>
        </row>
        <row r="10">
          <cell r="B10">
            <v>1320</v>
          </cell>
          <cell r="C10" t="str">
            <v>132</v>
          </cell>
          <cell r="G10" t="str">
            <v>Otras subvenciones, donaciones y legados</v>
          </cell>
          <cell r="H10" t="str">
            <v>Passiu</v>
          </cell>
          <cell r="I10">
            <v>5</v>
          </cell>
          <cell r="J10" t="str">
            <v>Ingressos a distribuir en diversos exercicis</v>
          </cell>
          <cell r="K10" t="str">
            <v>Ingressos a distribuir en diversos exercicis</v>
          </cell>
        </row>
        <row r="11">
          <cell r="B11">
            <v>1321</v>
          </cell>
          <cell r="C11" t="str">
            <v>132</v>
          </cell>
          <cell r="G11" t="str">
            <v>Otras subvenciones, donaciones y legados</v>
          </cell>
          <cell r="H11" t="str">
            <v>Passiu</v>
          </cell>
          <cell r="I11">
            <v>5</v>
          </cell>
          <cell r="J11" t="str">
            <v>Ingressos a distribuir en diversos exercicis</v>
          </cell>
          <cell r="K11" t="str">
            <v>Ingressos a distribuir en diversos exercicis</v>
          </cell>
        </row>
        <row r="12">
          <cell r="B12">
            <v>1350</v>
          </cell>
          <cell r="C12" t="str">
            <v>135</v>
          </cell>
          <cell r="G12" t="str">
            <v>Diferencias de conversión</v>
          </cell>
          <cell r="H12" t="str">
            <v>Passiu</v>
          </cell>
          <cell r="I12">
            <v>5</v>
          </cell>
          <cell r="J12" t="str">
            <v>Ingressos a distribuir en diversos exercicis</v>
          </cell>
          <cell r="K12" t="str">
            <v>Ingressos a distribuir en diversos exercicis</v>
          </cell>
        </row>
        <row r="13">
          <cell r="B13">
            <v>1440</v>
          </cell>
          <cell r="C13" t="str">
            <v>144</v>
          </cell>
          <cell r="G13" t="str">
            <v>Fondo de Reversión (Hasta 2007)</v>
          </cell>
          <cell r="H13" t="str">
            <v>Passiu</v>
          </cell>
          <cell r="I13">
            <v>6</v>
          </cell>
          <cell r="J13" t="str">
            <v>Provisions riscos i despeses</v>
          </cell>
          <cell r="K13" t="str">
            <v>Provisions riscos i despeses</v>
          </cell>
        </row>
        <row r="14">
          <cell r="B14">
            <v>1700</v>
          </cell>
          <cell r="C14" t="str">
            <v>170</v>
          </cell>
          <cell r="G14" t="str">
            <v>Deudas a largo plazo con entidades de crédito</v>
          </cell>
          <cell r="H14" t="str">
            <v>Passiu</v>
          </cell>
          <cell r="I14">
            <v>7</v>
          </cell>
          <cell r="J14" t="str">
            <v>Deutes LT amb entitats de crèdit</v>
          </cell>
          <cell r="K14" t="str">
            <v>Deutes LT amb entitats de crèdit</v>
          </cell>
        </row>
        <row r="15">
          <cell r="B15">
            <v>1720</v>
          </cell>
          <cell r="C15" t="str">
            <v>172</v>
          </cell>
          <cell r="G15" t="str">
            <v>Deudas a largo plazo transformables en subvenciones, donacio</v>
          </cell>
          <cell r="H15" t="str">
            <v>Passiu</v>
          </cell>
          <cell r="I15">
            <v>9</v>
          </cell>
          <cell r="J15" t="str">
            <v>Altres creditors</v>
          </cell>
          <cell r="K15" t="str">
            <v>Altres deutes</v>
          </cell>
        </row>
        <row r="16">
          <cell r="B16">
            <v>1730</v>
          </cell>
          <cell r="C16" t="str">
            <v>173</v>
          </cell>
          <cell r="G16" t="str">
            <v>Proveedores de inmovilizado a largo plazo</v>
          </cell>
          <cell r="H16" t="str">
            <v>Passiu</v>
          </cell>
          <cell r="I16">
            <v>8</v>
          </cell>
          <cell r="J16" t="str">
            <v>Deutes amb entitats del grup i associades</v>
          </cell>
          <cell r="K16" t="str">
            <v>Proveïdors immobilitzat</v>
          </cell>
        </row>
        <row r="17">
          <cell r="B17">
            <v>1800</v>
          </cell>
          <cell r="C17" t="str">
            <v>180</v>
          </cell>
          <cell r="G17" t="str">
            <v>Fianzas recibidas a largo plazo</v>
          </cell>
          <cell r="H17" t="str">
            <v>Passiu</v>
          </cell>
          <cell r="I17">
            <v>9</v>
          </cell>
          <cell r="J17" t="str">
            <v>Altres creditors</v>
          </cell>
          <cell r="K17" t="str">
            <v>Fiances i dipòsits a llarg termini</v>
          </cell>
        </row>
        <row r="18">
          <cell r="B18">
            <v>1850</v>
          </cell>
          <cell r="C18" t="str">
            <v>185</v>
          </cell>
          <cell r="G18" t="str">
            <v>Depósitos recibidos a largo plazo</v>
          </cell>
          <cell r="H18" t="str">
            <v>Passiu</v>
          </cell>
          <cell r="I18">
            <v>9</v>
          </cell>
          <cell r="J18" t="str">
            <v>Altres creditors</v>
          </cell>
          <cell r="K18" t="str">
            <v>Fiances i dipòsits a llarg termini</v>
          </cell>
        </row>
        <row r="19">
          <cell r="B19">
            <v>2010</v>
          </cell>
          <cell r="C19" t="str">
            <v>201</v>
          </cell>
          <cell r="G19" t="str">
            <v>Concesiones administrativas</v>
          </cell>
          <cell r="H19" t="str">
            <v>Actiu</v>
          </cell>
          <cell r="I19">
            <v>2</v>
          </cell>
          <cell r="J19" t="str">
            <v>Immobilitzacions immaterials</v>
          </cell>
          <cell r="K19" t="str">
            <v>2.Concesiones administrativas</v>
          </cell>
        </row>
        <row r="20">
          <cell r="B20">
            <v>2020</v>
          </cell>
          <cell r="C20" t="str">
            <v>202</v>
          </cell>
          <cell r="G20" t="str">
            <v>Propiedad industrial</v>
          </cell>
          <cell r="H20" t="str">
            <v>Actiu</v>
          </cell>
          <cell r="I20">
            <v>2</v>
          </cell>
          <cell r="J20" t="str">
            <v>Immobilitzacions immaterials</v>
          </cell>
          <cell r="K20" t="str">
            <v>2.Concesiones administrativas</v>
          </cell>
        </row>
        <row r="21">
          <cell r="B21">
            <v>2050</v>
          </cell>
          <cell r="C21" t="str">
            <v>205</v>
          </cell>
          <cell r="G21" t="str">
            <v>Aplicaciones informáticas</v>
          </cell>
          <cell r="H21" t="str">
            <v>Actiu</v>
          </cell>
          <cell r="I21">
            <v>2</v>
          </cell>
          <cell r="J21" t="str">
            <v>Immobilitzacions immaterials</v>
          </cell>
          <cell r="K21" t="str">
            <v>4.Aplicacions informàtiques</v>
          </cell>
        </row>
        <row r="22">
          <cell r="B22">
            <v>2051</v>
          </cell>
          <cell r="C22" t="str">
            <v>205</v>
          </cell>
          <cell r="G22" t="str">
            <v>Aplicaciones informáticas en Curso</v>
          </cell>
          <cell r="H22" t="str">
            <v>Actiu</v>
          </cell>
          <cell r="I22">
            <v>4</v>
          </cell>
          <cell r="J22" t="str">
            <v>Altres immobilitzacions materials</v>
          </cell>
          <cell r="K22" t="str">
            <v>5.Acomptes i immobilitzacions en curs</v>
          </cell>
        </row>
        <row r="23">
          <cell r="B23">
            <v>2090</v>
          </cell>
          <cell r="C23" t="str">
            <v>209</v>
          </cell>
          <cell r="G23" t="str">
            <v>Anticipos para inmovilizaciones intangibles</v>
          </cell>
          <cell r="H23" t="str">
            <v>Actiu</v>
          </cell>
          <cell r="I23">
            <v>2</v>
          </cell>
          <cell r="J23" t="str">
            <v>Immobilitzacions immaterials</v>
          </cell>
          <cell r="K23" t="str">
            <v>5.Drets sobre béns en règim d'arrendament financer</v>
          </cell>
        </row>
        <row r="24">
          <cell r="B24">
            <v>2100</v>
          </cell>
          <cell r="C24" t="str">
            <v>210</v>
          </cell>
          <cell r="G24" t="str">
            <v>Terrenos y bienes naturales</v>
          </cell>
          <cell r="H24" t="str">
            <v>Actiu</v>
          </cell>
          <cell r="I24">
            <v>4</v>
          </cell>
          <cell r="J24" t="str">
            <v>Altres immobilitzacions materials</v>
          </cell>
          <cell r="K24" t="str">
            <v>1.Terrenys i construccions</v>
          </cell>
        </row>
        <row r="25">
          <cell r="B25">
            <v>2110</v>
          </cell>
          <cell r="C25" t="str">
            <v>211</v>
          </cell>
          <cell r="G25" t="str">
            <v>Construcciones</v>
          </cell>
          <cell r="H25" t="str">
            <v>Actiu</v>
          </cell>
          <cell r="I25">
            <v>4</v>
          </cell>
          <cell r="J25" t="str">
            <v>Altres immobilitzacions materials</v>
          </cell>
          <cell r="K25" t="str">
            <v>1.Terrenys i construccions</v>
          </cell>
        </row>
        <row r="26">
          <cell r="B26">
            <v>2120</v>
          </cell>
          <cell r="C26" t="str">
            <v>212</v>
          </cell>
          <cell r="G26" t="str">
            <v>Instalaciones técnicas</v>
          </cell>
          <cell r="H26" t="str">
            <v>Actiu</v>
          </cell>
          <cell r="I26">
            <v>4</v>
          </cell>
          <cell r="J26" t="str">
            <v>Altres immobilitzacions materials</v>
          </cell>
          <cell r="K26" t="str">
            <v>2. Instal.lacions tècniques i maquinària</v>
          </cell>
        </row>
        <row r="27">
          <cell r="B27">
            <v>2130</v>
          </cell>
          <cell r="C27" t="str">
            <v>213</v>
          </cell>
          <cell r="G27" t="str">
            <v>Maquinaria</v>
          </cell>
          <cell r="H27" t="str">
            <v>Actiu</v>
          </cell>
          <cell r="I27">
            <v>4</v>
          </cell>
          <cell r="J27" t="str">
            <v>Altres immobilitzacions materials</v>
          </cell>
          <cell r="K27" t="str">
            <v>6.Altre immobilitzat</v>
          </cell>
        </row>
        <row r="28">
          <cell r="B28">
            <v>2140</v>
          </cell>
          <cell r="C28" t="str">
            <v>214</v>
          </cell>
          <cell r="G28" t="str">
            <v>Utillaje</v>
          </cell>
          <cell r="H28" t="str">
            <v>Actiu</v>
          </cell>
          <cell r="I28">
            <v>4</v>
          </cell>
          <cell r="J28" t="str">
            <v>Altres immobilitzacions materials</v>
          </cell>
          <cell r="K28" t="str">
            <v>3.Altres instal.lacions, utillatge i mobiliari</v>
          </cell>
        </row>
        <row r="29">
          <cell r="B29">
            <v>2150</v>
          </cell>
          <cell r="C29" t="str">
            <v>215</v>
          </cell>
          <cell r="G29" t="str">
            <v>Otras instalaciones</v>
          </cell>
          <cell r="H29" t="str">
            <v>Actiu</v>
          </cell>
          <cell r="I29">
            <v>4</v>
          </cell>
          <cell r="J29" t="str">
            <v>Altres immobilitzacions materials</v>
          </cell>
          <cell r="K29" t="str">
            <v>3.Altres instal.lacions, utillatge i mobiliari</v>
          </cell>
        </row>
        <row r="30">
          <cell r="B30">
            <v>2160</v>
          </cell>
          <cell r="C30" t="str">
            <v>216</v>
          </cell>
          <cell r="G30" t="str">
            <v>Mobiliario</v>
          </cell>
          <cell r="H30" t="str">
            <v>Actiu</v>
          </cell>
          <cell r="I30">
            <v>4</v>
          </cell>
          <cell r="J30" t="str">
            <v>Altres immobilitzacions materials</v>
          </cell>
          <cell r="K30" t="str">
            <v>3.Altres instal.lacions, utillatge i mobiliari</v>
          </cell>
        </row>
        <row r="31">
          <cell r="B31">
            <v>2170</v>
          </cell>
          <cell r="C31" t="str">
            <v>217</v>
          </cell>
          <cell r="G31" t="str">
            <v>Equipos para procesos de información</v>
          </cell>
          <cell r="H31" t="str">
            <v>Actiu</v>
          </cell>
          <cell r="I31">
            <v>4</v>
          </cell>
          <cell r="J31" t="str">
            <v>Altres immobilitzacions materials</v>
          </cell>
          <cell r="K31" t="str">
            <v>4.Equips per a processament d'informació</v>
          </cell>
        </row>
        <row r="32">
          <cell r="B32">
            <v>2180</v>
          </cell>
          <cell r="C32" t="str">
            <v>218</v>
          </cell>
          <cell r="G32" t="str">
            <v>Elementos de transporte</v>
          </cell>
          <cell r="H32" t="str">
            <v>Actiu</v>
          </cell>
          <cell r="I32">
            <v>4</v>
          </cell>
          <cell r="J32" t="str">
            <v>Altres immobilitzacions materials</v>
          </cell>
          <cell r="K32" t="str">
            <v>6.Altre immobilitzat</v>
          </cell>
        </row>
        <row r="33">
          <cell r="B33">
            <v>2190</v>
          </cell>
          <cell r="C33" t="str">
            <v>219</v>
          </cell>
          <cell r="G33" t="str">
            <v>Otro inmovilizado material</v>
          </cell>
          <cell r="H33" t="str">
            <v>Actiu</v>
          </cell>
          <cell r="I33">
            <v>4</v>
          </cell>
          <cell r="J33" t="str">
            <v>Altres immobilitzacions materials</v>
          </cell>
          <cell r="K33" t="str">
            <v>6.Altre immobilitzat</v>
          </cell>
        </row>
        <row r="34">
          <cell r="B34">
            <v>2300</v>
          </cell>
          <cell r="C34" t="str">
            <v>230</v>
          </cell>
          <cell r="G34" t="str">
            <v>Adaptación de terrenos y bienes naturales</v>
          </cell>
          <cell r="H34" t="str">
            <v>Actiu</v>
          </cell>
          <cell r="I34">
            <v>4</v>
          </cell>
          <cell r="J34" t="str">
            <v>Altres immobilitzacions materials</v>
          </cell>
          <cell r="K34" t="str">
            <v>5.Acomptes i immobilitzacions en curs</v>
          </cell>
        </row>
        <row r="35">
          <cell r="B35">
            <v>2310</v>
          </cell>
          <cell r="C35" t="str">
            <v>231</v>
          </cell>
          <cell r="G35" t="str">
            <v>Construcciones en curso</v>
          </cell>
          <cell r="H35" t="str">
            <v>Actiu</v>
          </cell>
          <cell r="I35">
            <v>4</v>
          </cell>
          <cell r="J35" t="str">
            <v>Altres immobilitzacions materials</v>
          </cell>
          <cell r="K35" t="str">
            <v>5.Acomptes i immobilitzacions en curs</v>
          </cell>
        </row>
        <row r="36">
          <cell r="B36">
            <v>2320</v>
          </cell>
          <cell r="C36" t="str">
            <v>232</v>
          </cell>
          <cell r="G36" t="str">
            <v>Instalaciones técnicas en montaje</v>
          </cell>
          <cell r="H36" t="str">
            <v>Actiu</v>
          </cell>
          <cell r="I36">
            <v>4</v>
          </cell>
          <cell r="J36" t="str">
            <v>Altres immobilitzacions materials</v>
          </cell>
          <cell r="K36" t="str">
            <v>5.Acomptes i immobilitzacions en curs</v>
          </cell>
        </row>
        <row r="37">
          <cell r="B37">
            <v>2330</v>
          </cell>
          <cell r="C37" t="str">
            <v>233</v>
          </cell>
          <cell r="G37" t="str">
            <v>Maquinaria en montaje</v>
          </cell>
          <cell r="H37" t="str">
            <v>Actiu</v>
          </cell>
          <cell r="I37">
            <v>4</v>
          </cell>
          <cell r="J37" t="str">
            <v>Altres immobilitzacions materials</v>
          </cell>
          <cell r="K37" t="str">
            <v>5.Acomptes i immobilitzacions en curs</v>
          </cell>
        </row>
        <row r="38">
          <cell r="B38">
            <v>2360</v>
          </cell>
          <cell r="C38" t="str">
            <v>236</v>
          </cell>
          <cell r="G38" t="str">
            <v>Mobiliario en curso</v>
          </cell>
          <cell r="H38" t="str">
            <v>Actiu</v>
          </cell>
          <cell r="I38">
            <v>4</v>
          </cell>
          <cell r="J38" t="str">
            <v>Altres immobilitzacions materials</v>
          </cell>
          <cell r="K38" t="str">
            <v>5.Acomptes i immobilitzacions en curs</v>
          </cell>
        </row>
        <row r="39">
          <cell r="B39">
            <v>2370</v>
          </cell>
          <cell r="C39" t="str">
            <v>237</v>
          </cell>
          <cell r="G39" t="str">
            <v>Equipos para procesos de información en montaje</v>
          </cell>
          <cell r="H39" t="str">
            <v>Actiu</v>
          </cell>
          <cell r="I39">
            <v>4</v>
          </cell>
          <cell r="J39" t="str">
            <v>Altres immobilitzacions materials</v>
          </cell>
          <cell r="K39" t="str">
            <v>5.Acomptes i immobilitzacions en curs</v>
          </cell>
        </row>
        <row r="40">
          <cell r="B40">
            <v>2390</v>
          </cell>
          <cell r="C40" t="str">
            <v>239</v>
          </cell>
          <cell r="G40" t="str">
            <v>Anticipos para inmovilizaciones materiales</v>
          </cell>
          <cell r="H40" t="str">
            <v>Actiu</v>
          </cell>
          <cell r="I40">
            <v>4</v>
          </cell>
          <cell r="J40" t="str">
            <v>Altres immobilitzacions materials</v>
          </cell>
          <cell r="K40" t="str">
            <v>5.Acomptes i immobilitzacions en curs</v>
          </cell>
        </row>
        <row r="41">
          <cell r="B41">
            <v>2423</v>
          </cell>
          <cell r="C41" t="str">
            <v>242</v>
          </cell>
          <cell r="G41" t="str">
            <v>créditos a largo plazo a partes vinculadas</v>
          </cell>
          <cell r="H41" t="str">
            <v>Actiu</v>
          </cell>
          <cell r="I41">
            <v>5</v>
          </cell>
          <cell r="J41" t="str">
            <v xml:space="preserve"> Immobilitzacions financeres</v>
          </cell>
          <cell r="K41" t="str">
            <v xml:space="preserve"> Immobilitzacions financeres</v>
          </cell>
        </row>
        <row r="42">
          <cell r="B42">
            <v>2500</v>
          </cell>
          <cell r="C42" t="str">
            <v>250</v>
          </cell>
          <cell r="G42" t="str">
            <v>Inversiones financieras a largo plazo en instrumentos de pat</v>
          </cell>
          <cell r="H42" t="str">
            <v>Actiu</v>
          </cell>
          <cell r="I42">
            <v>5</v>
          </cell>
          <cell r="J42" t="str">
            <v xml:space="preserve"> Immobilitzacions financeres</v>
          </cell>
          <cell r="K42" t="str">
            <v xml:space="preserve"> Immobilitzacions financeres</v>
          </cell>
        </row>
        <row r="43">
          <cell r="B43">
            <v>2520</v>
          </cell>
          <cell r="C43" t="str">
            <v>252</v>
          </cell>
          <cell r="G43" t="str">
            <v>créditos a largo plazo</v>
          </cell>
          <cell r="H43" t="str">
            <v>Actiu</v>
          </cell>
          <cell r="I43">
            <v>5</v>
          </cell>
          <cell r="J43" t="str">
            <v xml:space="preserve"> Immobilitzacions financeres</v>
          </cell>
          <cell r="K43" t="str">
            <v xml:space="preserve"> Immobilitzacions financeres</v>
          </cell>
        </row>
        <row r="44">
          <cell r="B44">
            <v>2600</v>
          </cell>
          <cell r="C44" t="str">
            <v>260</v>
          </cell>
          <cell r="G44" t="str">
            <v>Fianzas constituidas a largo plazo</v>
          </cell>
          <cell r="H44" t="str">
            <v>Actiu</v>
          </cell>
          <cell r="I44">
            <v>5</v>
          </cell>
          <cell r="J44" t="str">
            <v xml:space="preserve"> Immobilitzacions financeres</v>
          </cell>
          <cell r="K44" t="str">
            <v xml:space="preserve"> Immobilitzacions financeres</v>
          </cell>
        </row>
        <row r="45">
          <cell r="B45">
            <v>2650</v>
          </cell>
          <cell r="C45" t="str">
            <v>265</v>
          </cell>
          <cell r="G45" t="str">
            <v>Depósitos constituidos a largo plazo</v>
          </cell>
          <cell r="H45" t="str">
            <v>Actiu</v>
          </cell>
          <cell r="I45">
            <v>5</v>
          </cell>
          <cell r="J45" t="str">
            <v xml:space="preserve"> Immobilitzacions financeres</v>
          </cell>
          <cell r="K45" t="str">
            <v xml:space="preserve"> Immobilitzacions financeres</v>
          </cell>
        </row>
        <row r="46">
          <cell r="B46">
            <v>2700</v>
          </cell>
          <cell r="C46" t="str">
            <v>270</v>
          </cell>
          <cell r="G46" t="str">
            <v>Gastos de formalización de deudas (Hasta 2007)</v>
          </cell>
          <cell r="H46" t="str">
            <v>Actiu</v>
          </cell>
          <cell r="I46">
            <v>6</v>
          </cell>
          <cell r="J46" t="str">
            <v>Despeses a distribuir en diversos exercicis</v>
          </cell>
          <cell r="K46" t="str">
            <v>Despeses a distribuir en diversos exercicis</v>
          </cell>
        </row>
        <row r="47">
          <cell r="B47">
            <v>2720</v>
          </cell>
          <cell r="C47" t="str">
            <v>272</v>
          </cell>
          <cell r="G47" t="str">
            <v>Gastos por intereses diferidos (Hasta 2007)</v>
          </cell>
          <cell r="H47" t="str">
            <v>Actiu</v>
          </cell>
          <cell r="I47">
            <v>6</v>
          </cell>
          <cell r="J47" t="str">
            <v>Despeses a distribuir en diversos exercicis</v>
          </cell>
          <cell r="K47" t="str">
            <v>Despeses a distribuir en diversos exercicis</v>
          </cell>
        </row>
        <row r="48">
          <cell r="B48">
            <v>2801</v>
          </cell>
          <cell r="C48" t="str">
            <v>280</v>
          </cell>
          <cell r="G48" t="str">
            <v>Amortización acumulada de concesiones administrativas</v>
          </cell>
          <cell r="H48" t="str">
            <v>Actiu</v>
          </cell>
          <cell r="I48">
            <v>2</v>
          </cell>
          <cell r="J48" t="str">
            <v>Immobilitzacions immaterials</v>
          </cell>
          <cell r="K48" t="str">
            <v>9.Amortitzacions</v>
          </cell>
        </row>
        <row r="49">
          <cell r="B49">
            <v>2802</v>
          </cell>
          <cell r="C49" t="str">
            <v>280</v>
          </cell>
          <cell r="G49" t="str">
            <v>Amortización acumulada de propiedad industrial</v>
          </cell>
          <cell r="H49" t="str">
            <v>Actiu</v>
          </cell>
          <cell r="I49">
            <v>2</v>
          </cell>
          <cell r="J49" t="str">
            <v>Immobilitzacions immaterials</v>
          </cell>
          <cell r="K49" t="str">
            <v>9.Amortitzacions</v>
          </cell>
        </row>
        <row r="50">
          <cell r="B50">
            <v>2805</v>
          </cell>
          <cell r="C50" t="str">
            <v>280</v>
          </cell>
          <cell r="G50" t="str">
            <v>Amortización acumulada de aplicaciones informáticas</v>
          </cell>
          <cell r="H50" t="str">
            <v>Actiu</v>
          </cell>
          <cell r="I50">
            <v>2</v>
          </cell>
          <cell r="J50" t="str">
            <v>Immobilitzacions immaterials</v>
          </cell>
          <cell r="K50" t="str">
            <v>9.Amortitzacions</v>
          </cell>
        </row>
        <row r="51">
          <cell r="B51">
            <v>2809</v>
          </cell>
          <cell r="C51" t="str">
            <v>280</v>
          </cell>
          <cell r="G51" t="str">
            <v>Amortización acumulada Leasing (hasta 2007)</v>
          </cell>
          <cell r="H51" t="str">
            <v>Actiu</v>
          </cell>
          <cell r="I51">
            <v>2</v>
          </cell>
          <cell r="J51" t="str">
            <v>Immobilitzacions immaterials</v>
          </cell>
          <cell r="K51" t="str">
            <v>9.Amortitzacions</v>
          </cell>
        </row>
        <row r="52">
          <cell r="B52">
            <v>2810</v>
          </cell>
          <cell r="C52" t="str">
            <v>281</v>
          </cell>
          <cell r="G52" t="str">
            <v>Amortización acumulada de Terrenos y bienes naturales</v>
          </cell>
          <cell r="H52" t="str">
            <v>Actiu</v>
          </cell>
          <cell r="I52">
            <v>4</v>
          </cell>
          <cell r="J52" t="str">
            <v>Altres immobilitzacions materials</v>
          </cell>
          <cell r="K52" t="str">
            <v>8.Amortitzacions</v>
          </cell>
        </row>
        <row r="53">
          <cell r="B53">
            <v>2811</v>
          </cell>
          <cell r="C53" t="str">
            <v>281</v>
          </cell>
          <cell r="G53" t="str">
            <v>Amortización acumulada de construcciones</v>
          </cell>
          <cell r="H53" t="str">
            <v>Actiu</v>
          </cell>
          <cell r="I53">
            <v>4</v>
          </cell>
          <cell r="J53" t="str">
            <v>Altres immobilitzacions materials</v>
          </cell>
          <cell r="K53" t="str">
            <v>8.Amortitzacions</v>
          </cell>
        </row>
        <row r="54">
          <cell r="B54">
            <v>2812</v>
          </cell>
          <cell r="C54" t="str">
            <v>281</v>
          </cell>
          <cell r="G54" t="str">
            <v>Amortización acumulada de instalaciones técnicas</v>
          </cell>
          <cell r="H54" t="str">
            <v>Actiu</v>
          </cell>
          <cell r="I54">
            <v>4</v>
          </cell>
          <cell r="J54" t="str">
            <v>Altres immobilitzacions materials</v>
          </cell>
          <cell r="K54" t="str">
            <v>8.Amortitzacions</v>
          </cell>
        </row>
        <row r="55">
          <cell r="B55">
            <v>2813</v>
          </cell>
          <cell r="C55" t="str">
            <v>281</v>
          </cell>
          <cell r="G55" t="str">
            <v>Amortización acumulada de maquinaria</v>
          </cell>
          <cell r="H55" t="str">
            <v>Actiu</v>
          </cell>
          <cell r="I55">
            <v>4</v>
          </cell>
          <cell r="J55" t="str">
            <v>Altres immobilitzacions materials</v>
          </cell>
          <cell r="K55" t="str">
            <v>8.Amortitzacions</v>
          </cell>
        </row>
        <row r="56">
          <cell r="B56">
            <v>2814</v>
          </cell>
          <cell r="C56" t="str">
            <v>281</v>
          </cell>
          <cell r="G56" t="str">
            <v>Amortización acumulada de utillaje</v>
          </cell>
          <cell r="H56" t="str">
            <v>Actiu</v>
          </cell>
          <cell r="I56">
            <v>4</v>
          </cell>
          <cell r="J56" t="str">
            <v>Altres immobilitzacions materials</v>
          </cell>
          <cell r="K56" t="str">
            <v>8.Amortitzacions</v>
          </cell>
        </row>
        <row r="57">
          <cell r="B57">
            <v>2815</v>
          </cell>
          <cell r="C57" t="str">
            <v>281</v>
          </cell>
          <cell r="G57" t="str">
            <v>Amortización acumulada de otras instalaciones</v>
          </cell>
          <cell r="H57" t="str">
            <v>Actiu</v>
          </cell>
          <cell r="I57">
            <v>4</v>
          </cell>
          <cell r="J57" t="str">
            <v>Altres immobilitzacions materials</v>
          </cell>
          <cell r="K57" t="str">
            <v>8.Amortitzacions</v>
          </cell>
        </row>
        <row r="58">
          <cell r="B58">
            <v>2816</v>
          </cell>
          <cell r="C58" t="str">
            <v>281</v>
          </cell>
          <cell r="G58" t="str">
            <v>Amortización acumulada de mobiliario</v>
          </cell>
          <cell r="H58" t="str">
            <v>Actiu</v>
          </cell>
          <cell r="I58">
            <v>4</v>
          </cell>
          <cell r="J58" t="str">
            <v>Altres immobilitzacions materials</v>
          </cell>
          <cell r="K58" t="str">
            <v>8.Amortitzacions</v>
          </cell>
        </row>
        <row r="59">
          <cell r="B59">
            <v>2817</v>
          </cell>
          <cell r="C59" t="str">
            <v>281</v>
          </cell>
          <cell r="G59" t="str">
            <v>Amortización acumulada de equipos para procesos de informaci</v>
          </cell>
          <cell r="H59" t="str">
            <v>Actiu</v>
          </cell>
          <cell r="I59">
            <v>4</v>
          </cell>
          <cell r="J59" t="str">
            <v>Altres immobilitzacions materials</v>
          </cell>
          <cell r="K59" t="str">
            <v>8.Amortitzacions</v>
          </cell>
        </row>
        <row r="60">
          <cell r="B60">
            <v>2818</v>
          </cell>
          <cell r="C60" t="str">
            <v>281</v>
          </cell>
          <cell r="G60" t="str">
            <v>Amortización acumulada de elementos de transporte</v>
          </cell>
          <cell r="H60" t="str">
            <v>Actiu</v>
          </cell>
          <cell r="I60">
            <v>4</v>
          </cell>
          <cell r="J60" t="str">
            <v>Altres immobilitzacions materials</v>
          </cell>
          <cell r="K60" t="str">
            <v>8.Amortitzacions</v>
          </cell>
        </row>
        <row r="61">
          <cell r="B61">
            <v>2819</v>
          </cell>
          <cell r="C61" t="str">
            <v>281</v>
          </cell>
          <cell r="G61" t="str">
            <v>Amortización acumulada de otro inmovilizado material</v>
          </cell>
          <cell r="H61" t="str">
            <v>Actiu</v>
          </cell>
          <cell r="I61">
            <v>4</v>
          </cell>
          <cell r="J61" t="str">
            <v>Altres immobilitzacions materials</v>
          </cell>
          <cell r="K61" t="str">
            <v>8.Amortitzacions</v>
          </cell>
        </row>
        <row r="62">
          <cell r="B62">
            <v>3000</v>
          </cell>
          <cell r="C62" t="str">
            <v>300</v>
          </cell>
          <cell r="G62" t="str">
            <v>Mercaderías A</v>
          </cell>
          <cell r="H62" t="str">
            <v>Actiu</v>
          </cell>
          <cell r="I62">
            <v>7</v>
          </cell>
          <cell r="J62" t="str">
            <v xml:space="preserve"> Existències</v>
          </cell>
          <cell r="K62" t="str">
            <v xml:space="preserve"> Existències</v>
          </cell>
        </row>
        <row r="63">
          <cell r="B63">
            <v>3210</v>
          </cell>
          <cell r="C63" t="str">
            <v>321</v>
          </cell>
          <cell r="G63" t="str">
            <v>Combustibles</v>
          </cell>
          <cell r="H63" t="str">
            <v>Actiu</v>
          </cell>
          <cell r="I63">
            <v>7</v>
          </cell>
          <cell r="J63" t="str">
            <v xml:space="preserve"> Existències</v>
          </cell>
          <cell r="K63" t="str">
            <v xml:space="preserve"> Existències</v>
          </cell>
        </row>
        <row r="64">
          <cell r="B64">
            <v>3260</v>
          </cell>
          <cell r="C64" t="str">
            <v>326</v>
          </cell>
          <cell r="G64" t="str">
            <v>Embalajes</v>
          </cell>
          <cell r="H64" t="str">
            <v>Actiu</v>
          </cell>
          <cell r="I64">
            <v>7</v>
          </cell>
          <cell r="J64" t="str">
            <v xml:space="preserve"> Existències</v>
          </cell>
          <cell r="K64" t="str">
            <v xml:space="preserve"> Existències</v>
          </cell>
        </row>
        <row r="65">
          <cell r="B65">
            <v>3280</v>
          </cell>
          <cell r="C65" t="str">
            <v>328</v>
          </cell>
          <cell r="G65" t="str">
            <v>Material de oficina</v>
          </cell>
          <cell r="H65" t="str">
            <v>Actiu</v>
          </cell>
          <cell r="I65">
            <v>7</v>
          </cell>
          <cell r="J65" t="str">
            <v xml:space="preserve"> Existències</v>
          </cell>
          <cell r="K65" t="str">
            <v xml:space="preserve"> Existències</v>
          </cell>
        </row>
        <row r="66">
          <cell r="B66">
            <v>4000</v>
          </cell>
          <cell r="C66" t="str">
            <v>400</v>
          </cell>
          <cell r="G66" t="str">
            <v>Proveedores (euros)</v>
          </cell>
          <cell r="H66" t="str">
            <v>Passiu</v>
          </cell>
          <cell r="I66">
            <v>14</v>
          </cell>
          <cell r="J66" t="str">
            <v>Proveïdors i altres creditors</v>
          </cell>
          <cell r="K66" t="str">
            <v>Proveïdors i altres creditors</v>
          </cell>
        </row>
        <row r="67">
          <cell r="B67">
            <v>4004</v>
          </cell>
          <cell r="C67" t="str">
            <v>400</v>
          </cell>
          <cell r="G67" t="str">
            <v>Proveedores (moneda extranjera)</v>
          </cell>
          <cell r="H67" t="str">
            <v>Passiu</v>
          </cell>
          <cell r="I67">
            <v>14</v>
          </cell>
          <cell r="J67" t="str">
            <v>Proveïdors i altres creditors</v>
          </cell>
          <cell r="K67" t="str">
            <v>Proveïdors i altres creditors</v>
          </cell>
        </row>
        <row r="68">
          <cell r="B68">
            <v>4009</v>
          </cell>
          <cell r="C68" t="str">
            <v>400</v>
          </cell>
          <cell r="G68" t="str">
            <v>Proveedores, facturas pendientes de recibir o de formalizar</v>
          </cell>
          <cell r="H68" t="str">
            <v>Passiu</v>
          </cell>
          <cell r="I68">
            <v>14</v>
          </cell>
          <cell r="J68" t="str">
            <v>Proveïdors i altres creditors</v>
          </cell>
          <cell r="K68" t="str">
            <v>Proveïdors i altres creditors</v>
          </cell>
        </row>
        <row r="69">
          <cell r="B69">
            <v>4010</v>
          </cell>
          <cell r="C69" t="str">
            <v>401</v>
          </cell>
          <cell r="G69" t="str">
            <v>Proveedores, efectos comerciales a pagar</v>
          </cell>
          <cell r="H69" t="str">
            <v>Passiu</v>
          </cell>
          <cell r="I69">
            <v>14</v>
          </cell>
          <cell r="J69" t="str">
            <v>Proveïdors i altres creditors</v>
          </cell>
          <cell r="K69" t="str">
            <v>Proveïdors i altres creditors</v>
          </cell>
        </row>
        <row r="70">
          <cell r="B70">
            <v>4030</v>
          </cell>
          <cell r="C70" t="str">
            <v>403</v>
          </cell>
          <cell r="G70" t="str">
            <v>Proveedores, empresas del grupo (euros)</v>
          </cell>
          <cell r="H70" t="str">
            <v>Passiu</v>
          </cell>
          <cell r="I70">
            <v>14</v>
          </cell>
          <cell r="J70" t="str">
            <v>Proveïdors i altres creditors</v>
          </cell>
          <cell r="K70" t="str">
            <v>Proveïdors i altres creditors</v>
          </cell>
        </row>
        <row r="71">
          <cell r="B71">
            <v>4031</v>
          </cell>
          <cell r="C71" t="str">
            <v>403</v>
          </cell>
          <cell r="G71" t="str">
            <v>Efectos comerciales a pagar, empresas del grupo</v>
          </cell>
          <cell r="H71" t="str">
            <v>Passiu</v>
          </cell>
          <cell r="I71">
            <v>14</v>
          </cell>
          <cell r="J71" t="str">
            <v>Proveïdors i altres creditors</v>
          </cell>
          <cell r="K71" t="str">
            <v>Proveïdors i altres creditors</v>
          </cell>
        </row>
        <row r="72">
          <cell r="B72">
            <v>4034</v>
          </cell>
          <cell r="C72" t="str">
            <v>403</v>
          </cell>
          <cell r="G72" t="str">
            <v>Proveedores, empresas del grupo (moneda extranjera)</v>
          </cell>
          <cell r="H72" t="str">
            <v>Passiu</v>
          </cell>
          <cell r="I72">
            <v>14</v>
          </cell>
          <cell r="J72" t="str">
            <v>Proveïdors i altres creditors</v>
          </cell>
          <cell r="K72" t="str">
            <v>Proveïdors i altres creditors</v>
          </cell>
        </row>
        <row r="73">
          <cell r="B73">
            <v>4036</v>
          </cell>
          <cell r="C73" t="str">
            <v>403</v>
          </cell>
          <cell r="G73" t="str">
            <v>Envases y embalajes a devolver a proveedores, empresas del g</v>
          </cell>
          <cell r="H73" t="str">
            <v>Passiu</v>
          </cell>
          <cell r="I73">
            <v>14</v>
          </cell>
          <cell r="J73" t="str">
            <v>Proveïdors i altres creditors</v>
          </cell>
          <cell r="K73" t="str">
            <v>Proveïdors i altres creditors</v>
          </cell>
        </row>
        <row r="74">
          <cell r="B74">
            <v>4039</v>
          </cell>
          <cell r="C74" t="str">
            <v>403</v>
          </cell>
          <cell r="G74" t="str">
            <v>Proveedores, empresas del grupo, facturas pendientes de reci</v>
          </cell>
          <cell r="H74" t="str">
            <v>Passiu</v>
          </cell>
          <cell r="I74">
            <v>14</v>
          </cell>
          <cell r="J74" t="str">
            <v>Proveïdors i altres creditors</v>
          </cell>
          <cell r="K74" t="str">
            <v>Proveïdors i altres creditors</v>
          </cell>
        </row>
        <row r="75">
          <cell r="B75">
            <v>4070</v>
          </cell>
          <cell r="C75" t="str">
            <v>407</v>
          </cell>
          <cell r="G75" t="str">
            <v>Anticipos a proveedores</v>
          </cell>
          <cell r="H75" t="str">
            <v>Passiu</v>
          </cell>
          <cell r="I75">
            <v>14</v>
          </cell>
          <cell r="J75" t="str">
            <v>Proveïdors i altres creditors</v>
          </cell>
          <cell r="K75" t="str">
            <v>Proveïdors i altres creditors</v>
          </cell>
        </row>
        <row r="76">
          <cell r="B76">
            <v>4100</v>
          </cell>
          <cell r="C76" t="str">
            <v>410</v>
          </cell>
          <cell r="G76" t="str">
            <v>Acreedores por prestaciones de servicios (euros)</v>
          </cell>
          <cell r="H76" t="str">
            <v>Passiu</v>
          </cell>
          <cell r="I76">
            <v>14</v>
          </cell>
          <cell r="J76" t="str">
            <v>Proveïdors i altres creditors</v>
          </cell>
          <cell r="K76" t="str">
            <v>Proveïdors i altres creditors</v>
          </cell>
        </row>
        <row r="77">
          <cell r="B77">
            <v>4104</v>
          </cell>
          <cell r="C77" t="str">
            <v>410</v>
          </cell>
          <cell r="G77" t="str">
            <v>Acreedores por prestaciones de servicios, (moneda extranjera</v>
          </cell>
          <cell r="H77" t="str">
            <v>Passiu</v>
          </cell>
          <cell r="I77">
            <v>14</v>
          </cell>
          <cell r="J77" t="str">
            <v>Proveïdors i altres creditors</v>
          </cell>
          <cell r="K77" t="str">
            <v>Proveïdors i altres creditors</v>
          </cell>
        </row>
        <row r="78">
          <cell r="B78">
            <v>4109</v>
          </cell>
          <cell r="C78" t="str">
            <v>410</v>
          </cell>
          <cell r="G78" t="str">
            <v>Acreedores por prestaciones de servicios, facturas pendiente</v>
          </cell>
          <cell r="H78" t="str">
            <v>Passiu</v>
          </cell>
          <cell r="I78">
            <v>14</v>
          </cell>
          <cell r="J78" t="str">
            <v>Proveïdors i altres creditors</v>
          </cell>
          <cell r="K78" t="str">
            <v>Proveïdors i altres creditors</v>
          </cell>
        </row>
        <row r="79">
          <cell r="B79">
            <v>4300</v>
          </cell>
          <cell r="C79" t="str">
            <v>430</v>
          </cell>
          <cell r="G79" t="str">
            <v>Clientes (euros)</v>
          </cell>
          <cell r="H79" t="str">
            <v>Actiu</v>
          </cell>
          <cell r="I79">
            <v>8</v>
          </cell>
          <cell r="J79" t="str">
            <v>Usuaris, patrocinadors i altres deutors de les acti</v>
          </cell>
          <cell r="K79" t="str">
            <v>Usuaris, patrocinadors i altres deutors de les acti</v>
          </cell>
        </row>
        <row r="80">
          <cell r="B80">
            <v>4304</v>
          </cell>
          <cell r="C80" t="str">
            <v>430</v>
          </cell>
          <cell r="G80" t="str">
            <v>Clientes, (moneda extranjera)</v>
          </cell>
          <cell r="H80" t="str">
            <v>Actiu</v>
          </cell>
          <cell r="I80">
            <v>8</v>
          </cell>
          <cell r="J80" t="str">
            <v>Usuaris, patrocinadors i altres deutors de les acti</v>
          </cell>
          <cell r="K80" t="str">
            <v>Usuaris, patrocinadors i altres deutors de les acti</v>
          </cell>
        </row>
        <row r="81">
          <cell r="B81">
            <v>4309</v>
          </cell>
          <cell r="C81" t="str">
            <v>430</v>
          </cell>
          <cell r="G81" t="str">
            <v>Clientes, facturas pendientes de formalizar</v>
          </cell>
          <cell r="H81" t="str">
            <v>Actiu</v>
          </cell>
          <cell r="I81">
            <v>8</v>
          </cell>
          <cell r="J81" t="str">
            <v>Usuaris, patrocinadors i altres deutors de les acti</v>
          </cell>
          <cell r="K81" t="str">
            <v>Usuaris, patrocinadors i altres deutors de les acti</v>
          </cell>
        </row>
        <row r="82">
          <cell r="B82">
            <v>4310</v>
          </cell>
          <cell r="C82" t="str">
            <v>431</v>
          </cell>
          <cell r="G82" t="str">
            <v>Efectos comerciales en cartera</v>
          </cell>
          <cell r="H82" t="str">
            <v>Actiu</v>
          </cell>
          <cell r="I82">
            <v>8</v>
          </cell>
          <cell r="J82" t="str">
            <v>Usuaris, patrocinadors i altres deutors de les acti</v>
          </cell>
          <cell r="K82" t="str">
            <v>Usuaris, patrocinadors i altres deutors de les acti</v>
          </cell>
        </row>
        <row r="83">
          <cell r="B83">
            <v>4311</v>
          </cell>
          <cell r="C83" t="str">
            <v>431</v>
          </cell>
          <cell r="G83" t="str">
            <v>Efectos comerciales descontados</v>
          </cell>
          <cell r="H83" t="str">
            <v>Actiu</v>
          </cell>
          <cell r="I83">
            <v>8</v>
          </cell>
          <cell r="J83" t="str">
            <v>Usuaris, patrocinadors i altres deutors de les acti</v>
          </cell>
          <cell r="K83" t="str">
            <v>Usuaris, patrocinadors i altres deutors de les acti</v>
          </cell>
        </row>
        <row r="84">
          <cell r="B84">
            <v>4312</v>
          </cell>
          <cell r="C84" t="str">
            <v>431</v>
          </cell>
          <cell r="G84" t="str">
            <v>Efectos comerciales en gestión de cobro</v>
          </cell>
          <cell r="H84" t="str">
            <v>Actiu</v>
          </cell>
          <cell r="I84">
            <v>8</v>
          </cell>
          <cell r="J84" t="str">
            <v>Usuaris, patrocinadors i altres deutors de les acti</v>
          </cell>
          <cell r="K84" t="str">
            <v>Usuaris, patrocinadors i altres deutors de les acti</v>
          </cell>
        </row>
        <row r="85">
          <cell r="B85">
            <v>4313</v>
          </cell>
          <cell r="C85" t="str">
            <v>431</v>
          </cell>
          <cell r="G85" t="str">
            <v>Clientes, efectos comerciales a cobrar</v>
          </cell>
          <cell r="H85" t="str">
            <v>Actiu</v>
          </cell>
          <cell r="I85">
            <v>8</v>
          </cell>
          <cell r="J85" t="str">
            <v>Usuaris, patrocinadors i altres deutors de les acti</v>
          </cell>
          <cell r="K85" t="str">
            <v>Usuaris, patrocinadors i altres deutors de les acti</v>
          </cell>
        </row>
        <row r="86">
          <cell r="B86">
            <v>4315</v>
          </cell>
          <cell r="C86" t="str">
            <v>431</v>
          </cell>
          <cell r="G86" t="str">
            <v>Efectos comerciales impagados</v>
          </cell>
          <cell r="H86" t="str">
            <v>Actiu</v>
          </cell>
          <cell r="I86">
            <v>8</v>
          </cell>
          <cell r="J86" t="str">
            <v>Usuaris, patrocinadors i altres deutors de les acti</v>
          </cell>
          <cell r="K86" t="str">
            <v>Usuaris, patrocinadors i altres deutors de les acti</v>
          </cell>
        </row>
        <row r="87">
          <cell r="B87">
            <v>4330</v>
          </cell>
          <cell r="C87" t="str">
            <v>433</v>
          </cell>
          <cell r="G87" t="str">
            <v>Clientes empresas del grupo (euros)</v>
          </cell>
          <cell r="H87" t="str">
            <v>Actiu</v>
          </cell>
          <cell r="I87">
            <v>8</v>
          </cell>
          <cell r="J87" t="str">
            <v>Usuaris, patrocinadors i altres deutors de les acti</v>
          </cell>
          <cell r="K87" t="str">
            <v>Usuaris, patrocinadors i altres deutors de les acti</v>
          </cell>
        </row>
        <row r="88">
          <cell r="B88">
            <v>4331</v>
          </cell>
          <cell r="C88" t="str">
            <v>433</v>
          </cell>
          <cell r="G88" t="str">
            <v>Efectos comerciales a cobrar, empresas del grupo</v>
          </cell>
          <cell r="H88" t="str">
            <v>Actiu</v>
          </cell>
          <cell r="I88">
            <v>8</v>
          </cell>
          <cell r="J88" t="str">
            <v>Usuaris, patrocinadors i altres deutors de les acti</v>
          </cell>
          <cell r="K88" t="str">
            <v>Usuaris, patrocinadors i altres deutors de les acti</v>
          </cell>
        </row>
        <row r="89">
          <cell r="B89">
            <v>4334</v>
          </cell>
          <cell r="C89" t="str">
            <v>433</v>
          </cell>
          <cell r="G89" t="str">
            <v>Clientes empresas del grupo, (moneda extranjera)</v>
          </cell>
          <cell r="H89" t="str">
            <v>Actiu</v>
          </cell>
          <cell r="I89">
            <v>8</v>
          </cell>
          <cell r="J89" t="str">
            <v>Usuaris, patrocinadors i altres deutors de les acti</v>
          </cell>
          <cell r="K89" t="str">
            <v>Usuaris, patrocinadors i altres deutors de les acti</v>
          </cell>
        </row>
        <row r="90">
          <cell r="B90">
            <v>4336</v>
          </cell>
          <cell r="C90" t="str">
            <v>433</v>
          </cell>
          <cell r="G90" t="str">
            <v>Clientes empresas del grupo de dudoso cobro</v>
          </cell>
          <cell r="H90" t="str">
            <v>Actiu</v>
          </cell>
          <cell r="I90">
            <v>8</v>
          </cell>
          <cell r="J90" t="str">
            <v>Usuaris, patrocinadors i altres deutors de les acti</v>
          </cell>
          <cell r="K90" t="str">
            <v>Usuaris, patrocinadors i altres deutors de les acti</v>
          </cell>
        </row>
        <row r="91">
          <cell r="B91">
            <v>4337</v>
          </cell>
          <cell r="C91" t="str">
            <v>433</v>
          </cell>
          <cell r="G91" t="str">
            <v>Clientes, empresas del grupo</v>
          </cell>
          <cell r="H91" t="str">
            <v>Actiu</v>
          </cell>
          <cell r="I91">
            <v>8</v>
          </cell>
          <cell r="J91" t="str">
            <v>Usuaris, patrocinadors i altres deutors de les acti</v>
          </cell>
          <cell r="K91" t="str">
            <v>Usuaris, patrocinadors i altres deutors de les acti</v>
          </cell>
        </row>
        <row r="92">
          <cell r="B92">
            <v>4339</v>
          </cell>
          <cell r="C92" t="str">
            <v>433</v>
          </cell>
          <cell r="G92" t="str">
            <v>Clientes empresas del grupo, facturas pendientes de formaliz</v>
          </cell>
          <cell r="H92" t="str">
            <v>Actiu</v>
          </cell>
          <cell r="I92">
            <v>9</v>
          </cell>
          <cell r="J92" t="str">
            <v>Altres deutors</v>
          </cell>
          <cell r="K92" t="str">
            <v>1.Entitats del grup i associades</v>
          </cell>
        </row>
        <row r="93">
          <cell r="B93">
            <v>4360</v>
          </cell>
          <cell r="C93" t="str">
            <v>436</v>
          </cell>
          <cell r="G93" t="str">
            <v>Clientes de dudoso cobro</v>
          </cell>
          <cell r="H93" t="str">
            <v>Actiu</v>
          </cell>
          <cell r="I93">
            <v>8</v>
          </cell>
          <cell r="J93" t="str">
            <v>Usuaris, patrocinadors i altres deutors de les acti</v>
          </cell>
          <cell r="K93" t="str">
            <v>Usuaris, patrocinadors i altres deutors de les acti</v>
          </cell>
        </row>
        <row r="94">
          <cell r="B94">
            <v>4370</v>
          </cell>
          <cell r="C94" t="str">
            <v>437</v>
          </cell>
          <cell r="G94" t="str">
            <v>Envases y embalajes a devolver por clientes</v>
          </cell>
          <cell r="H94" t="str">
            <v>Actiu</v>
          </cell>
          <cell r="I94">
            <v>8</v>
          </cell>
          <cell r="J94" t="str">
            <v>Usuaris, patrocinadors i altres deutors de les acti</v>
          </cell>
          <cell r="K94" t="str">
            <v>Usuaris, patrocinadors i altres deutors de les acti</v>
          </cell>
        </row>
        <row r="95">
          <cell r="B95">
            <v>4380</v>
          </cell>
          <cell r="C95" t="str">
            <v>438</v>
          </cell>
          <cell r="G95" t="str">
            <v>Anticipos de clientes</v>
          </cell>
          <cell r="H95" t="str">
            <v>Actiu</v>
          </cell>
          <cell r="I95">
            <v>9</v>
          </cell>
          <cell r="J95" t="str">
            <v>Altres deutors</v>
          </cell>
          <cell r="K95" t="str">
            <v>Altres deutors</v>
          </cell>
        </row>
        <row r="96">
          <cell r="B96">
            <v>4400</v>
          </cell>
          <cell r="C96" t="str">
            <v>440</v>
          </cell>
          <cell r="G96" t="str">
            <v>Deudores (euros)</v>
          </cell>
          <cell r="H96" t="str">
            <v>Actiu</v>
          </cell>
          <cell r="I96">
            <v>8</v>
          </cell>
          <cell r="J96" t="str">
            <v>Usuaris, patrocinadors i altres deutors de les acti</v>
          </cell>
          <cell r="K96" t="str">
            <v>Usuaris, patrocinadors i altres deutors de les acti</v>
          </cell>
        </row>
        <row r="97">
          <cell r="B97">
            <v>4404</v>
          </cell>
          <cell r="C97" t="str">
            <v>440</v>
          </cell>
          <cell r="G97" t="str">
            <v>Deudores (moneda extranjera)</v>
          </cell>
          <cell r="H97" t="str">
            <v>Actiu</v>
          </cell>
          <cell r="I97">
            <v>8</v>
          </cell>
          <cell r="J97" t="str">
            <v>Usuaris, patrocinadors i altres deutors de les acti</v>
          </cell>
          <cell r="K97" t="str">
            <v>Usuaris, patrocinadors i altres deutors de les acti</v>
          </cell>
        </row>
        <row r="98">
          <cell r="B98">
            <v>4409</v>
          </cell>
          <cell r="C98" t="str">
            <v>440</v>
          </cell>
          <cell r="G98" t="str">
            <v>Deudores, facturas pendientes de formalizar</v>
          </cell>
          <cell r="H98" t="str">
            <v>Actiu</v>
          </cell>
          <cell r="I98">
            <v>8</v>
          </cell>
          <cell r="J98" t="str">
            <v>Usuaris, patrocinadors i altres deutors de les acti</v>
          </cell>
          <cell r="K98" t="str">
            <v>Usuaris, patrocinadors i altres deutors de les acti</v>
          </cell>
        </row>
        <row r="99">
          <cell r="B99">
            <v>4410</v>
          </cell>
          <cell r="C99" t="str">
            <v>441</v>
          </cell>
          <cell r="G99" t="str">
            <v>Deudores, efectos comerciales en cartera</v>
          </cell>
          <cell r="H99" t="str">
            <v>Actiu</v>
          </cell>
          <cell r="I99">
            <v>8</v>
          </cell>
          <cell r="J99" t="str">
            <v>Usuaris, patrocinadors i altres deutors de les acti</v>
          </cell>
          <cell r="K99" t="str">
            <v>Usuaris, patrocinadors i altres deutors de les acti</v>
          </cell>
        </row>
        <row r="100">
          <cell r="B100">
            <v>4411</v>
          </cell>
          <cell r="C100" t="str">
            <v>441</v>
          </cell>
          <cell r="G100" t="str">
            <v>Deudores, efectos comerciales descontados</v>
          </cell>
          <cell r="H100" t="str">
            <v>Actiu</v>
          </cell>
          <cell r="I100">
            <v>8</v>
          </cell>
          <cell r="J100" t="str">
            <v>Usuaris, patrocinadors i altres deutors de les acti</v>
          </cell>
          <cell r="K100" t="str">
            <v>Usuaris, patrocinadors i altres deutors de les acti</v>
          </cell>
        </row>
        <row r="101">
          <cell r="B101">
            <v>4412</v>
          </cell>
          <cell r="C101" t="str">
            <v>441</v>
          </cell>
          <cell r="G101" t="str">
            <v>Deudores, efectos comerciales en gestión de cobro</v>
          </cell>
          <cell r="H101" t="str">
            <v>Actiu</v>
          </cell>
          <cell r="I101">
            <v>8</v>
          </cell>
          <cell r="J101" t="str">
            <v>Usuaris, patrocinadors i altres deutors de les acti</v>
          </cell>
          <cell r="K101" t="str">
            <v>Usuaris, patrocinadors i altres deutors de les acti</v>
          </cell>
        </row>
        <row r="102">
          <cell r="B102">
            <v>4415</v>
          </cell>
          <cell r="C102" t="str">
            <v>441</v>
          </cell>
          <cell r="G102" t="str">
            <v>Deudores, efectos comerciales impagados</v>
          </cell>
          <cell r="H102" t="str">
            <v>Actiu</v>
          </cell>
          <cell r="I102">
            <v>8</v>
          </cell>
          <cell r="J102" t="str">
            <v>Usuaris, patrocinadors i altres deutors de les acti</v>
          </cell>
          <cell r="K102" t="str">
            <v>Usuaris, patrocinadors i altres deutors de les acti</v>
          </cell>
        </row>
        <row r="103">
          <cell r="B103">
            <v>4430</v>
          </cell>
          <cell r="C103" t="str">
            <v>443</v>
          </cell>
          <cell r="G103" t="str">
            <v>Usuarios, entidades del grupo, multigrupo,a sociadas y otras</v>
          </cell>
          <cell r="H103" t="str">
            <v>Actiu</v>
          </cell>
          <cell r="I103">
            <v>9</v>
          </cell>
          <cell r="J103" t="str">
            <v>Altres deutors</v>
          </cell>
          <cell r="K103" t="str">
            <v>1.Entitats del grup i associades</v>
          </cell>
        </row>
        <row r="104">
          <cell r="B104">
            <v>4450</v>
          </cell>
          <cell r="C104" t="str">
            <v>445</v>
          </cell>
          <cell r="G104" t="str">
            <v>Otros deudores</v>
          </cell>
          <cell r="H104" t="str">
            <v>Actiu</v>
          </cell>
          <cell r="I104">
            <v>9</v>
          </cell>
          <cell r="J104" t="str">
            <v>Altres deutors</v>
          </cell>
          <cell r="K104" t="str">
            <v>Altres deutors</v>
          </cell>
        </row>
        <row r="105">
          <cell r="B105">
            <v>4600</v>
          </cell>
          <cell r="C105" t="str">
            <v>460</v>
          </cell>
          <cell r="G105" t="str">
            <v>Anticipos de remuneraciones</v>
          </cell>
          <cell r="H105" t="str">
            <v>Actiu</v>
          </cell>
          <cell r="I105">
            <v>9</v>
          </cell>
          <cell r="J105" t="str">
            <v>Altres deutors</v>
          </cell>
          <cell r="K105" t="str">
            <v>Altres deutors</v>
          </cell>
        </row>
        <row r="106">
          <cell r="B106">
            <v>4650</v>
          </cell>
          <cell r="C106" t="str">
            <v>465</v>
          </cell>
          <cell r="G106" t="str">
            <v>Remuneraciones pendientes de pago</v>
          </cell>
          <cell r="H106" t="str">
            <v>Passiu</v>
          </cell>
          <cell r="I106">
            <v>14</v>
          </cell>
          <cell r="J106" t="str">
            <v>Proveïdors i altres creditors</v>
          </cell>
          <cell r="K106" t="str">
            <v>6.Remuneracions pendents de pagament</v>
          </cell>
        </row>
        <row r="107">
          <cell r="B107">
            <v>4700</v>
          </cell>
          <cell r="C107" t="str">
            <v>470</v>
          </cell>
          <cell r="G107" t="str">
            <v>Hacienda Pública, deudora por IVA</v>
          </cell>
          <cell r="H107" t="str">
            <v>Actiu</v>
          </cell>
          <cell r="I107">
            <v>9</v>
          </cell>
          <cell r="J107" t="str">
            <v>Altres deutors</v>
          </cell>
          <cell r="K107" t="str">
            <v>Altres deutors</v>
          </cell>
        </row>
        <row r="108">
          <cell r="B108">
            <v>4708</v>
          </cell>
          <cell r="C108" t="str">
            <v>470</v>
          </cell>
          <cell r="G108" t="str">
            <v>Hacienda Pública, deudora por subvenciones concedidas</v>
          </cell>
          <cell r="H108" t="str">
            <v>Actiu</v>
          </cell>
          <cell r="I108">
            <v>9</v>
          </cell>
          <cell r="J108" t="str">
            <v>Altres deutors</v>
          </cell>
          <cell r="K108" t="str">
            <v>Altres deutors</v>
          </cell>
        </row>
        <row r="109">
          <cell r="B109">
            <v>4709</v>
          </cell>
          <cell r="C109" t="str">
            <v>470</v>
          </cell>
          <cell r="G109" t="str">
            <v>Hacienda Pública, deudora por devolución de impuestos</v>
          </cell>
          <cell r="H109" t="str">
            <v>Actiu</v>
          </cell>
          <cell r="I109">
            <v>9</v>
          </cell>
          <cell r="J109" t="str">
            <v>Altres deutors</v>
          </cell>
          <cell r="K109" t="str">
            <v>Altres deutors</v>
          </cell>
        </row>
        <row r="110">
          <cell r="B110">
            <v>4710</v>
          </cell>
          <cell r="C110" t="str">
            <v>471</v>
          </cell>
          <cell r="G110" t="str">
            <v>Organismos de la Seguridad Social, deudores</v>
          </cell>
          <cell r="H110" t="str">
            <v>Actiu</v>
          </cell>
          <cell r="I110">
            <v>9</v>
          </cell>
          <cell r="J110" t="str">
            <v>Altres deutors</v>
          </cell>
          <cell r="K110" t="str">
            <v>Altres deutors</v>
          </cell>
        </row>
        <row r="111">
          <cell r="B111">
            <v>4720</v>
          </cell>
          <cell r="C111" t="str">
            <v>472</v>
          </cell>
          <cell r="G111" t="str">
            <v>Hacienda Pública, IVA soportado deducible</v>
          </cell>
          <cell r="H111" t="str">
            <v>Actiu</v>
          </cell>
          <cell r="I111">
            <v>9</v>
          </cell>
          <cell r="J111" t="str">
            <v>Altres deutors</v>
          </cell>
          <cell r="K111" t="str">
            <v>Altres deutors</v>
          </cell>
        </row>
        <row r="112">
          <cell r="B112">
            <v>4721</v>
          </cell>
          <cell r="C112" t="str">
            <v>472</v>
          </cell>
          <cell r="G112" t="str">
            <v>Hacienda Pública, IVA soportado no deducible</v>
          </cell>
          <cell r="H112" t="str">
            <v>Actiu</v>
          </cell>
          <cell r="I112">
            <v>9</v>
          </cell>
          <cell r="J112" t="str">
            <v>Altres deutors</v>
          </cell>
          <cell r="K112" t="str">
            <v>Altres deutors</v>
          </cell>
        </row>
        <row r="113">
          <cell r="B113">
            <v>4730</v>
          </cell>
          <cell r="C113" t="str">
            <v>473</v>
          </cell>
          <cell r="G113" t="str">
            <v>Hacienda Pública, retenciones y pagos a cuenta</v>
          </cell>
          <cell r="H113" t="str">
            <v>Actiu</v>
          </cell>
          <cell r="I113">
            <v>9</v>
          </cell>
          <cell r="J113" t="str">
            <v>Altres deutors</v>
          </cell>
          <cell r="K113" t="str">
            <v>Altres deutors</v>
          </cell>
        </row>
        <row r="114">
          <cell r="B114">
            <v>4740</v>
          </cell>
          <cell r="C114" t="str">
            <v>474</v>
          </cell>
          <cell r="G114" t="str">
            <v>Activos por diferencias temporarias deducibles</v>
          </cell>
          <cell r="H114" t="str">
            <v>Actiu</v>
          </cell>
          <cell r="I114">
            <v>9</v>
          </cell>
          <cell r="J114" t="str">
            <v>Altres deutors</v>
          </cell>
          <cell r="K114" t="str">
            <v>Altres deutors</v>
          </cell>
        </row>
        <row r="115">
          <cell r="B115">
            <v>4742</v>
          </cell>
          <cell r="C115" t="str">
            <v>474</v>
          </cell>
          <cell r="G115" t="str">
            <v>Derechos por deducciones y bonificaciones pendientes de apli</v>
          </cell>
          <cell r="H115" t="str">
            <v>Actiu</v>
          </cell>
          <cell r="I115">
            <v>9</v>
          </cell>
          <cell r="J115" t="str">
            <v>Altres deutors</v>
          </cell>
          <cell r="K115" t="str">
            <v>Altres deutors</v>
          </cell>
        </row>
        <row r="116">
          <cell r="B116">
            <v>4745</v>
          </cell>
          <cell r="C116" t="str">
            <v>474</v>
          </cell>
          <cell r="G116" t="str">
            <v>Crédito por pérdidas a compensar del ejercicio</v>
          </cell>
          <cell r="H116" t="str">
            <v>Actiu</v>
          </cell>
          <cell r="I116">
            <v>9</v>
          </cell>
          <cell r="J116" t="str">
            <v>Altres deutors</v>
          </cell>
          <cell r="K116" t="str">
            <v>Altres deutors</v>
          </cell>
        </row>
        <row r="117">
          <cell r="B117">
            <v>4750</v>
          </cell>
          <cell r="C117" t="str">
            <v>475</v>
          </cell>
          <cell r="G117" t="str">
            <v>Hacienda Pública, acreedora por IVA</v>
          </cell>
          <cell r="H117" t="str">
            <v>Passiu</v>
          </cell>
          <cell r="I117">
            <v>14</v>
          </cell>
          <cell r="J117" t="str">
            <v>Proveïdors i altres creditors</v>
          </cell>
          <cell r="K117" t="str">
            <v>4.Administracions Públiques</v>
          </cell>
        </row>
        <row r="118">
          <cell r="B118">
            <v>4751</v>
          </cell>
          <cell r="C118" t="str">
            <v>475</v>
          </cell>
          <cell r="G118" t="str">
            <v>Hacienda Pública, acreedora por retenciones practicadas</v>
          </cell>
          <cell r="H118" t="str">
            <v>Passiu</v>
          </cell>
          <cell r="I118">
            <v>14</v>
          </cell>
          <cell r="J118" t="str">
            <v>Proveïdors i altres creditors</v>
          </cell>
          <cell r="K118" t="str">
            <v>4.Administracions Públiques</v>
          </cell>
        </row>
        <row r="119">
          <cell r="B119">
            <v>4752</v>
          </cell>
          <cell r="C119" t="str">
            <v>475</v>
          </cell>
          <cell r="G119" t="str">
            <v>Hacienda Pública, acreedora por impuesto sobre sociedades</v>
          </cell>
          <cell r="H119" t="str">
            <v>Passiu</v>
          </cell>
          <cell r="I119">
            <v>14</v>
          </cell>
          <cell r="J119" t="str">
            <v>Proveïdors i altres creditors</v>
          </cell>
          <cell r="K119" t="str">
            <v>4.Administracions Públiques</v>
          </cell>
        </row>
        <row r="120">
          <cell r="B120">
            <v>4758</v>
          </cell>
          <cell r="C120" t="str">
            <v>475</v>
          </cell>
          <cell r="G120" t="str">
            <v>Hacienda Pública, acreedora por subvenciones a reintegrar</v>
          </cell>
          <cell r="H120" t="str">
            <v>Passiu</v>
          </cell>
          <cell r="I120">
            <v>14</v>
          </cell>
          <cell r="J120" t="str">
            <v>Proveïdors i altres creditors</v>
          </cell>
          <cell r="K120" t="str">
            <v>4.Administracions Públiques</v>
          </cell>
        </row>
        <row r="121">
          <cell r="B121">
            <v>4760</v>
          </cell>
          <cell r="C121" t="str">
            <v>476</v>
          </cell>
          <cell r="G121" t="str">
            <v>Organismos de la Seguridad Social, acreedores</v>
          </cell>
          <cell r="H121" t="str">
            <v>Passiu</v>
          </cell>
          <cell r="I121">
            <v>14</v>
          </cell>
          <cell r="J121" t="str">
            <v>Proveïdors i altres creditors</v>
          </cell>
          <cell r="K121" t="str">
            <v>4.Administracions Públiques</v>
          </cell>
        </row>
        <row r="122">
          <cell r="B122">
            <v>4770</v>
          </cell>
          <cell r="C122" t="str">
            <v>477</v>
          </cell>
          <cell r="G122" t="str">
            <v>Hacienda Pública, IVA repercutido</v>
          </cell>
          <cell r="H122" t="str">
            <v>Actiu</v>
          </cell>
          <cell r="I122">
            <v>9</v>
          </cell>
          <cell r="J122" t="str">
            <v>Altres deutors</v>
          </cell>
          <cell r="K122" t="str">
            <v>Altres deutors</v>
          </cell>
        </row>
        <row r="123">
          <cell r="B123">
            <v>4790</v>
          </cell>
          <cell r="C123" t="str">
            <v>479</v>
          </cell>
          <cell r="G123" t="str">
            <v>Pasivos por diferencias temporarias imponibles</v>
          </cell>
          <cell r="H123" t="str">
            <v>Actiu</v>
          </cell>
          <cell r="I123">
            <v>9</v>
          </cell>
          <cell r="J123" t="str">
            <v>Altres deutors</v>
          </cell>
          <cell r="K123" t="str">
            <v>Altres deutors</v>
          </cell>
        </row>
        <row r="124">
          <cell r="B124">
            <v>4800</v>
          </cell>
          <cell r="C124" t="str">
            <v>480</v>
          </cell>
          <cell r="G124" t="str">
            <v>Gastos anticipados</v>
          </cell>
          <cell r="H124" t="str">
            <v>Actiu</v>
          </cell>
          <cell r="I124">
            <v>12</v>
          </cell>
          <cell r="J124" t="str">
            <v>Ajustaments per periodificació</v>
          </cell>
          <cell r="K124" t="str">
            <v>Ajustaments per periodificació</v>
          </cell>
        </row>
        <row r="125">
          <cell r="B125">
            <v>4850</v>
          </cell>
          <cell r="C125" t="str">
            <v>485</v>
          </cell>
          <cell r="G125" t="str">
            <v>Ingresos anticipados</v>
          </cell>
          <cell r="H125" t="str">
            <v>Passiu</v>
          </cell>
          <cell r="I125">
            <v>16</v>
          </cell>
          <cell r="J125" t="str">
            <v>Ajustaments per periodificació</v>
          </cell>
          <cell r="K125" t="str">
            <v>Ajustaments per periodificació</v>
          </cell>
        </row>
        <row r="126">
          <cell r="B126">
            <v>4900</v>
          </cell>
          <cell r="C126" t="str">
            <v>490</v>
          </cell>
          <cell r="G126" t="str">
            <v>Deterioro de valor de créditos por operaciones comerciales</v>
          </cell>
          <cell r="H126" t="str">
            <v>Actiu</v>
          </cell>
          <cell r="I126">
            <v>9</v>
          </cell>
          <cell r="J126" t="str">
            <v>Altres deutors</v>
          </cell>
          <cell r="K126" t="str">
            <v>5.Provisions</v>
          </cell>
        </row>
        <row r="127">
          <cell r="B127">
            <v>4933</v>
          </cell>
          <cell r="C127" t="str">
            <v>493</v>
          </cell>
          <cell r="G127" t="str">
            <v>Deterioro de valor de créditos por operaciones comerciales c</v>
          </cell>
          <cell r="H127" t="str">
            <v>Actiu</v>
          </cell>
          <cell r="I127">
            <v>9</v>
          </cell>
          <cell r="J127" t="str">
            <v>Altres deutors</v>
          </cell>
          <cell r="K127" t="str">
            <v>5.Provisions</v>
          </cell>
        </row>
        <row r="128">
          <cell r="B128">
            <v>5200</v>
          </cell>
          <cell r="C128" t="str">
            <v>520</v>
          </cell>
          <cell r="G128" t="str">
            <v>Préstamos a corto plazo de entidades de crédito</v>
          </cell>
          <cell r="H128" t="str">
            <v>Passiu</v>
          </cell>
          <cell r="I128">
            <v>11</v>
          </cell>
          <cell r="J128" t="str">
            <v>Deutes CT amb entitats de crèdit</v>
          </cell>
          <cell r="K128" t="str">
            <v>Deutes CT amb entitats de crèdit</v>
          </cell>
        </row>
        <row r="129">
          <cell r="B129">
            <v>5201</v>
          </cell>
          <cell r="C129" t="str">
            <v>520</v>
          </cell>
          <cell r="G129" t="str">
            <v>Deudas a corto plazo por crédito dispuesto</v>
          </cell>
          <cell r="H129" t="str">
            <v>Passiu</v>
          </cell>
          <cell r="I129">
            <v>11</v>
          </cell>
          <cell r="J129" t="str">
            <v>Deutes CT amb entitats de crèdit</v>
          </cell>
          <cell r="K129" t="str">
            <v>Deutes CT amb entitats de crèdit</v>
          </cell>
        </row>
        <row r="130">
          <cell r="B130">
            <v>5208</v>
          </cell>
          <cell r="C130" t="str">
            <v>520</v>
          </cell>
          <cell r="G130" t="str">
            <v>Deudas por efectos descontados</v>
          </cell>
          <cell r="H130" t="str">
            <v>Passiu</v>
          </cell>
          <cell r="I130">
            <v>11</v>
          </cell>
          <cell r="J130" t="str">
            <v>Deutes CT amb entitats de crèdit</v>
          </cell>
          <cell r="K130" t="str">
            <v>Deutes CT amb entitats de crèdit</v>
          </cell>
        </row>
        <row r="131">
          <cell r="B131">
            <v>5210</v>
          </cell>
          <cell r="C131" t="str">
            <v>521</v>
          </cell>
          <cell r="G131" t="str">
            <v>Deudas a corto plazo</v>
          </cell>
          <cell r="H131" t="str">
            <v>Passiu</v>
          </cell>
          <cell r="I131">
            <v>11</v>
          </cell>
          <cell r="J131" t="str">
            <v>Deutes CT amb entitats de crèdit</v>
          </cell>
          <cell r="K131" t="str">
            <v>Deutes CT amb entitats de crèdit</v>
          </cell>
        </row>
        <row r="132">
          <cell r="B132">
            <v>5240</v>
          </cell>
          <cell r="C132" t="str">
            <v>524</v>
          </cell>
          <cell r="G132" t="str">
            <v>Acreedores por arrendamiento financiero a corto plazo</v>
          </cell>
          <cell r="H132" t="str">
            <v>Passiu</v>
          </cell>
          <cell r="I132">
            <v>11</v>
          </cell>
          <cell r="J132" t="str">
            <v>Deutes CT amb entitats de crèdit</v>
          </cell>
          <cell r="K132" t="str">
            <v>Deutes CT amb entitats de crèdit</v>
          </cell>
        </row>
        <row r="133">
          <cell r="B133">
            <v>5270</v>
          </cell>
          <cell r="C133" t="str">
            <v>527</v>
          </cell>
          <cell r="G133" t="str">
            <v>Intereses a corto plazo de deudas con entidades de crédito</v>
          </cell>
          <cell r="H133" t="str">
            <v>Passiu</v>
          </cell>
          <cell r="I133">
            <v>11</v>
          </cell>
          <cell r="J133" t="str">
            <v>Deutes CT amb entitats de crèdit</v>
          </cell>
          <cell r="K133" t="str">
            <v>Deutes CT amb entitats de crèdit</v>
          </cell>
        </row>
        <row r="134">
          <cell r="B134">
            <v>5323</v>
          </cell>
          <cell r="C134" t="str">
            <v>532</v>
          </cell>
          <cell r="G134" t="str">
            <v>créditos a corto plazo a empresas del grupo</v>
          </cell>
          <cell r="H134" t="str">
            <v>Actiu</v>
          </cell>
          <cell r="I134">
            <v>10</v>
          </cell>
          <cell r="J134" t="str">
            <v>Inversions financeres temporals</v>
          </cell>
          <cell r="K134" t="str">
            <v>Inversions financeres temporals</v>
          </cell>
        </row>
        <row r="135">
          <cell r="B135">
            <v>5410</v>
          </cell>
          <cell r="C135" t="str">
            <v>541</v>
          </cell>
          <cell r="G135" t="str">
            <v>Valores representativos de deuda a corto plazo</v>
          </cell>
          <cell r="H135" t="str">
            <v>Actiu</v>
          </cell>
          <cell r="I135">
            <v>10</v>
          </cell>
          <cell r="J135" t="str">
            <v>Inversions financeres temporals</v>
          </cell>
          <cell r="K135" t="str">
            <v>Inversions financeres temporals</v>
          </cell>
        </row>
        <row r="136">
          <cell r="B136">
            <v>5420</v>
          </cell>
          <cell r="C136" t="str">
            <v>542</v>
          </cell>
          <cell r="G136" t="str">
            <v>créditos a corto plazo</v>
          </cell>
          <cell r="H136" t="str">
            <v>Actiu</v>
          </cell>
          <cell r="I136">
            <v>10</v>
          </cell>
          <cell r="J136" t="str">
            <v>Inversions financeres temporals</v>
          </cell>
          <cell r="K136" t="str">
            <v>Inversions financeres temporals</v>
          </cell>
        </row>
        <row r="137">
          <cell r="B137">
            <v>5550</v>
          </cell>
          <cell r="C137" t="str">
            <v>555</v>
          </cell>
          <cell r="G137" t="str">
            <v>Partidas pendientes de aplicación</v>
          </cell>
          <cell r="H137" t="str">
            <v>Passiu</v>
          </cell>
          <cell r="I137">
            <v>14</v>
          </cell>
          <cell r="J137" t="str">
            <v>Proveïdors i altres creditors</v>
          </cell>
          <cell r="K137" t="str">
            <v>5.Altres deutes</v>
          </cell>
        </row>
        <row r="138">
          <cell r="B138">
            <v>5551</v>
          </cell>
          <cell r="C138" t="str">
            <v>555</v>
          </cell>
          <cell r="G138" t="str">
            <v>Partidas pendientes de aplicación Empleados</v>
          </cell>
          <cell r="H138" t="str">
            <v>Actiu</v>
          </cell>
          <cell r="I138">
            <v>9</v>
          </cell>
          <cell r="J138" t="str">
            <v>Altres deutors</v>
          </cell>
          <cell r="K138" t="str">
            <v>Altres deutors</v>
          </cell>
        </row>
        <row r="139">
          <cell r="B139">
            <v>5552</v>
          </cell>
          <cell r="C139" t="str">
            <v>555</v>
          </cell>
          <cell r="G139" t="str">
            <v>Partidas pendientes de aplicación VISAs</v>
          </cell>
          <cell r="H139" t="str">
            <v>Actiu</v>
          </cell>
          <cell r="I139">
            <v>9</v>
          </cell>
          <cell r="J139" t="str">
            <v>Altres deutors</v>
          </cell>
          <cell r="K139" t="str">
            <v>Altres deutors</v>
          </cell>
        </row>
        <row r="140">
          <cell r="B140">
            <v>5600</v>
          </cell>
          <cell r="C140" t="str">
            <v>560</v>
          </cell>
          <cell r="G140" t="str">
            <v>Fianzas recibidas a corto plazo</v>
          </cell>
          <cell r="H140" t="str">
            <v>Actiu</v>
          </cell>
          <cell r="I140">
            <v>10</v>
          </cell>
          <cell r="J140" t="str">
            <v>Inversions financeres temporals</v>
          </cell>
          <cell r="K140" t="str">
            <v>Inversions financeres temporals</v>
          </cell>
        </row>
        <row r="141">
          <cell r="B141">
            <v>5610</v>
          </cell>
          <cell r="C141" t="str">
            <v>561</v>
          </cell>
          <cell r="G141" t="str">
            <v>Depósitos recibidos a corto plazo</v>
          </cell>
          <cell r="H141" t="str">
            <v>Actiu</v>
          </cell>
          <cell r="I141">
            <v>10</v>
          </cell>
          <cell r="J141" t="str">
            <v>Inversions financeres temporals</v>
          </cell>
          <cell r="K141" t="str">
            <v>Inversions financeres temporals</v>
          </cell>
        </row>
        <row r="142">
          <cell r="B142">
            <v>5650</v>
          </cell>
          <cell r="C142" t="str">
            <v>565</v>
          </cell>
          <cell r="G142" t="str">
            <v>Fianzas constituidas a corto plazo</v>
          </cell>
          <cell r="H142" t="str">
            <v>Actiu</v>
          </cell>
          <cell r="I142">
            <v>10</v>
          </cell>
          <cell r="J142" t="str">
            <v>Inversions financeres temporals</v>
          </cell>
          <cell r="K142" t="str">
            <v>Inversions financeres temporals</v>
          </cell>
        </row>
        <row r="143">
          <cell r="B143">
            <v>5660</v>
          </cell>
          <cell r="C143" t="str">
            <v>566</v>
          </cell>
          <cell r="G143" t="str">
            <v>Depósitos constituidos a corto plazo</v>
          </cell>
          <cell r="H143" t="str">
            <v>Actiu</v>
          </cell>
          <cell r="I143">
            <v>10</v>
          </cell>
          <cell r="J143" t="str">
            <v>Inversions financeres temporals</v>
          </cell>
          <cell r="K143" t="str">
            <v>Inversions financeres temporals</v>
          </cell>
        </row>
        <row r="144">
          <cell r="B144">
            <v>5700</v>
          </cell>
          <cell r="C144" t="str">
            <v>570</v>
          </cell>
          <cell r="G144" t="str">
            <v>Caja, euros</v>
          </cell>
          <cell r="H144" t="str">
            <v>Actiu</v>
          </cell>
          <cell r="I144">
            <v>11</v>
          </cell>
          <cell r="J144" t="str">
            <v>Tresoreria</v>
          </cell>
          <cell r="K144" t="str">
            <v>Tresoreria</v>
          </cell>
        </row>
        <row r="145">
          <cell r="B145">
            <v>5710</v>
          </cell>
          <cell r="C145" t="str">
            <v>571</v>
          </cell>
          <cell r="G145" t="str">
            <v>Caja, moneda extranjera</v>
          </cell>
          <cell r="H145" t="str">
            <v>Actiu</v>
          </cell>
          <cell r="I145">
            <v>11</v>
          </cell>
          <cell r="J145" t="str">
            <v>Tresoreria</v>
          </cell>
          <cell r="K145" t="str">
            <v>Tresoreria</v>
          </cell>
        </row>
        <row r="146">
          <cell r="B146">
            <v>5720</v>
          </cell>
          <cell r="C146" t="str">
            <v>572</v>
          </cell>
          <cell r="G146" t="str">
            <v>Bancos e instituciones de crédito c/c vista, euros</v>
          </cell>
          <cell r="H146" t="str">
            <v>Actiu</v>
          </cell>
          <cell r="I146">
            <v>11</v>
          </cell>
          <cell r="J146" t="str">
            <v>Tresoreria</v>
          </cell>
          <cell r="K146" t="str">
            <v>Tresoreria</v>
          </cell>
        </row>
        <row r="147">
          <cell r="B147">
            <v>6000</v>
          </cell>
          <cell r="C147" t="str">
            <v>600</v>
          </cell>
          <cell r="D147" t="str">
            <v>2.Despeses Ordinàries</v>
          </cell>
          <cell r="E147">
            <v>11</v>
          </cell>
          <cell r="F147" t="str">
            <v>Despeses a refacturar</v>
          </cell>
          <cell r="G147" t="str">
            <v>Compras de mercaderías</v>
          </cell>
          <cell r="H147" t="str">
            <v>DESPESES</v>
          </cell>
          <cell r="I147">
            <v>2</v>
          </cell>
          <cell r="J147" t="str">
            <v>Aprovisionaments</v>
          </cell>
          <cell r="K147" t="str">
            <v>Consum de mercaderies</v>
          </cell>
        </row>
        <row r="148">
          <cell r="B148">
            <v>6100</v>
          </cell>
          <cell r="C148" t="str">
            <v>610</v>
          </cell>
          <cell r="D148" t="str">
            <v>2.Despeses Ordinàries</v>
          </cell>
          <cell r="E148">
            <v>31</v>
          </cell>
          <cell r="F148" t="str">
            <v>Altres Despeses</v>
          </cell>
          <cell r="G148" t="str">
            <v>Adquisiciones de inventario</v>
          </cell>
          <cell r="H148" t="str">
            <v>DESPESES</v>
          </cell>
          <cell r="I148">
            <v>2</v>
          </cell>
          <cell r="J148" t="str">
            <v>Aprovisionaments</v>
          </cell>
          <cell r="K148" t="str">
            <v>Consum de mercaderies</v>
          </cell>
        </row>
        <row r="149">
          <cell r="B149">
            <v>6101</v>
          </cell>
          <cell r="C149" t="str">
            <v>610</v>
          </cell>
          <cell r="D149" t="str">
            <v>2.Despeses Ordinàries</v>
          </cell>
          <cell r="E149">
            <v>31</v>
          </cell>
          <cell r="F149" t="str">
            <v>Altres Despeses</v>
          </cell>
          <cell r="G149" t="str">
            <v>Coste de Venta</v>
          </cell>
          <cell r="H149" t="str">
            <v>DESPESES</v>
          </cell>
          <cell r="I149">
            <v>2</v>
          </cell>
          <cell r="J149" t="str">
            <v>Aprovisionaments</v>
          </cell>
          <cell r="K149" t="str">
            <v>Consum de mercaderies</v>
          </cell>
        </row>
        <row r="150">
          <cell r="B150">
            <v>6102</v>
          </cell>
          <cell r="C150" t="str">
            <v>610</v>
          </cell>
          <cell r="D150" t="str">
            <v>2.Despeses Ordinàries</v>
          </cell>
          <cell r="E150">
            <v>31</v>
          </cell>
          <cell r="F150" t="str">
            <v>Altres Despeses</v>
          </cell>
          <cell r="G150" t="str">
            <v>Consumo Interno</v>
          </cell>
          <cell r="H150" t="str">
            <v>DESPESES</v>
          </cell>
          <cell r="I150">
            <v>2</v>
          </cell>
          <cell r="J150" t="str">
            <v>Aprovisionaments</v>
          </cell>
          <cell r="K150" t="str">
            <v>Consum de mercaderies</v>
          </cell>
        </row>
        <row r="151">
          <cell r="B151">
            <v>6210</v>
          </cell>
          <cell r="C151" t="str">
            <v>621</v>
          </cell>
          <cell r="D151" t="str">
            <v>2.Despeses Ordinàries</v>
          </cell>
          <cell r="E151">
            <v>12</v>
          </cell>
          <cell r="F151" t="str">
            <v>Arrendaments i Canones</v>
          </cell>
          <cell r="G151" t="str">
            <v>Arrendamientos</v>
          </cell>
          <cell r="H151" t="str">
            <v>DESPESES</v>
          </cell>
          <cell r="I151">
            <v>6</v>
          </cell>
          <cell r="J151" t="str">
            <v>Altres despeses</v>
          </cell>
          <cell r="K151" t="str">
            <v>Serveis exteriors</v>
          </cell>
        </row>
        <row r="152">
          <cell r="B152">
            <v>6211</v>
          </cell>
          <cell r="C152" t="str">
            <v>621</v>
          </cell>
          <cell r="D152" t="str">
            <v>2.Despeses Ordinàries</v>
          </cell>
          <cell r="E152">
            <v>12</v>
          </cell>
          <cell r="F152" t="str">
            <v>Arrendaments i Canones</v>
          </cell>
          <cell r="G152" t="str">
            <v>Cánon</v>
          </cell>
          <cell r="H152" t="str">
            <v>DESPESES</v>
          </cell>
          <cell r="I152">
            <v>6</v>
          </cell>
          <cell r="J152" t="str">
            <v>Altres despeses</v>
          </cell>
          <cell r="K152" t="str">
            <v>Serveis exteriors</v>
          </cell>
        </row>
        <row r="153">
          <cell r="B153">
            <v>6220</v>
          </cell>
          <cell r="C153" t="str">
            <v>622</v>
          </cell>
          <cell r="D153" t="str">
            <v>2.Despeses Ordinàries</v>
          </cell>
          <cell r="E153">
            <v>13</v>
          </cell>
          <cell r="F153" t="str">
            <v>Reparacions i Conservació</v>
          </cell>
          <cell r="G153" t="str">
            <v>Reparaciones y conservación</v>
          </cell>
          <cell r="H153" t="str">
            <v>DESPESES</v>
          </cell>
          <cell r="I153">
            <v>6</v>
          </cell>
          <cell r="J153" t="str">
            <v>Altres despeses</v>
          </cell>
          <cell r="K153" t="str">
            <v>Serveis exteriors</v>
          </cell>
        </row>
        <row r="154">
          <cell r="B154">
            <v>6230</v>
          </cell>
          <cell r="C154" t="str">
            <v>623</v>
          </cell>
          <cell r="D154" t="str">
            <v>2.Despeses Ordinàries</v>
          </cell>
          <cell r="E154">
            <v>14</v>
          </cell>
          <cell r="F154" t="str">
            <v>Assesories Externes</v>
          </cell>
          <cell r="G154" t="str">
            <v>Servicios de profesionales independientes</v>
          </cell>
          <cell r="H154" t="str">
            <v>DESPESES</v>
          </cell>
          <cell r="I154">
            <v>6</v>
          </cell>
          <cell r="J154" t="str">
            <v>Altres despeses</v>
          </cell>
          <cell r="K154" t="str">
            <v>Serveis exteriors</v>
          </cell>
        </row>
        <row r="155">
          <cell r="B155">
            <v>6240</v>
          </cell>
          <cell r="C155" t="str">
            <v>624</v>
          </cell>
          <cell r="D155" t="str">
            <v>2.Despeses Ordinàries</v>
          </cell>
          <cell r="E155">
            <v>15</v>
          </cell>
          <cell r="F155" t="str">
            <v>Transports</v>
          </cell>
          <cell r="G155" t="str">
            <v>Transportes</v>
          </cell>
          <cell r="H155" t="str">
            <v>DESPESES</v>
          </cell>
          <cell r="I155">
            <v>6</v>
          </cell>
          <cell r="J155" t="str">
            <v>Altres despeses</v>
          </cell>
          <cell r="K155" t="str">
            <v>Serveis exteriors</v>
          </cell>
        </row>
        <row r="156">
          <cell r="B156">
            <v>6250</v>
          </cell>
          <cell r="C156" t="str">
            <v>625</v>
          </cell>
          <cell r="D156" t="str">
            <v>2.Despeses Ordinàries</v>
          </cell>
          <cell r="E156">
            <v>16</v>
          </cell>
          <cell r="F156" t="str">
            <v>Assegurances</v>
          </cell>
          <cell r="G156" t="str">
            <v>Primas de seguros</v>
          </cell>
          <cell r="H156" t="str">
            <v>DESPESES</v>
          </cell>
          <cell r="I156">
            <v>6</v>
          </cell>
          <cell r="J156" t="str">
            <v>Altres despeses</v>
          </cell>
          <cell r="K156" t="str">
            <v>Serveis exteriors</v>
          </cell>
        </row>
        <row r="157">
          <cell r="B157">
            <v>6260</v>
          </cell>
          <cell r="C157" t="str">
            <v>626</v>
          </cell>
          <cell r="D157" t="str">
            <v>2.Despeses Ordinàries</v>
          </cell>
          <cell r="E157">
            <v>31</v>
          </cell>
          <cell r="F157" t="str">
            <v>Altres Despeses</v>
          </cell>
          <cell r="G157" t="str">
            <v>Servicios bancarios y similares</v>
          </cell>
          <cell r="H157" t="str">
            <v>DESPESES</v>
          </cell>
          <cell r="I157">
            <v>6</v>
          </cell>
          <cell r="J157" t="str">
            <v>Altres despeses</v>
          </cell>
          <cell r="K157" t="str">
            <v>Serveis exteriors</v>
          </cell>
        </row>
        <row r="158">
          <cell r="B158">
            <v>6270</v>
          </cell>
          <cell r="C158" t="str">
            <v>627</v>
          </cell>
          <cell r="D158" t="str">
            <v>2.Despeses Ordinàries</v>
          </cell>
          <cell r="E158">
            <v>17</v>
          </cell>
          <cell r="F158" t="str">
            <v>Publicitat i Propaganda</v>
          </cell>
          <cell r="G158" t="str">
            <v>Publicidad, propaganda y relaciones públicas</v>
          </cell>
          <cell r="H158" t="str">
            <v>DESPESES</v>
          </cell>
          <cell r="I158">
            <v>6</v>
          </cell>
          <cell r="J158" t="str">
            <v>Altres despeses</v>
          </cell>
          <cell r="K158" t="str">
            <v>Serveis exteriors</v>
          </cell>
        </row>
        <row r="159">
          <cell r="B159">
            <v>6280</v>
          </cell>
          <cell r="C159" t="str">
            <v>628</v>
          </cell>
          <cell r="D159" t="str">
            <v>2.Despeses Ordinàries</v>
          </cell>
          <cell r="E159">
            <v>18</v>
          </cell>
          <cell r="F159" t="str">
            <v>Subministraments</v>
          </cell>
          <cell r="G159" t="str">
            <v>Suministros</v>
          </cell>
          <cell r="H159" t="str">
            <v>DESPESES</v>
          </cell>
          <cell r="I159">
            <v>6</v>
          </cell>
          <cell r="J159" t="str">
            <v>Altres despeses</v>
          </cell>
          <cell r="K159" t="str">
            <v>Serveis exteriors</v>
          </cell>
        </row>
        <row r="160">
          <cell r="B160">
            <v>6290</v>
          </cell>
          <cell r="C160" t="str">
            <v>629</v>
          </cell>
          <cell r="D160" t="str">
            <v>2.Despeses Ordinàries</v>
          </cell>
          <cell r="E160">
            <v>31</v>
          </cell>
          <cell r="F160" t="str">
            <v>Altres Despeses</v>
          </cell>
          <cell r="G160" t="str">
            <v>Otros servicios</v>
          </cell>
          <cell r="H160" t="str">
            <v>DESPESES</v>
          </cell>
          <cell r="I160">
            <v>6</v>
          </cell>
          <cell r="J160" t="str">
            <v>Altres despeses</v>
          </cell>
          <cell r="K160" t="str">
            <v>Serveis exteriors</v>
          </cell>
        </row>
        <row r="161">
          <cell r="B161">
            <v>6310</v>
          </cell>
          <cell r="C161" t="str">
            <v>631</v>
          </cell>
          <cell r="D161" t="str">
            <v>4.Interessos /Impostos /Provisions</v>
          </cell>
          <cell r="E161">
            <v>40</v>
          </cell>
          <cell r="F161" t="str">
            <v>Altres Tributs</v>
          </cell>
          <cell r="G161" t="str">
            <v>Otros tributos</v>
          </cell>
          <cell r="H161" t="str">
            <v>DESPESES</v>
          </cell>
          <cell r="I161">
            <v>6</v>
          </cell>
          <cell r="J161" t="str">
            <v>Altres despeses</v>
          </cell>
          <cell r="K161" t="str">
            <v>Tributs</v>
          </cell>
        </row>
        <row r="162">
          <cell r="B162">
            <v>6330</v>
          </cell>
          <cell r="C162" t="str">
            <v>633</v>
          </cell>
          <cell r="D162" t="str">
            <v>4.Interessos /Impostos /Provisions</v>
          </cell>
          <cell r="E162">
            <v>40</v>
          </cell>
          <cell r="F162" t="str">
            <v>Altres Tributs</v>
          </cell>
          <cell r="G162" t="str">
            <v>Ajustes negativos en la imposición sobre beneficios</v>
          </cell>
          <cell r="H162" t="str">
            <v>DESPESES</v>
          </cell>
          <cell r="I162">
            <v>6</v>
          </cell>
          <cell r="J162" t="str">
            <v>Altres despeses</v>
          </cell>
          <cell r="K162" t="str">
            <v>Tributs</v>
          </cell>
        </row>
        <row r="163">
          <cell r="B163">
            <v>6341</v>
          </cell>
          <cell r="C163" t="str">
            <v>634</v>
          </cell>
          <cell r="D163" t="str">
            <v>4.Interessos /Impostos /Provisions</v>
          </cell>
          <cell r="E163">
            <v>40</v>
          </cell>
          <cell r="F163" t="str">
            <v>Altres Tributs</v>
          </cell>
          <cell r="G163" t="str">
            <v>Ajustes negativos en IVA de activo corriente</v>
          </cell>
          <cell r="H163" t="str">
            <v>DESPESES</v>
          </cell>
          <cell r="I163">
            <v>6</v>
          </cell>
          <cell r="J163" t="str">
            <v>Altres despeses</v>
          </cell>
          <cell r="K163" t="str">
            <v>Tributs</v>
          </cell>
        </row>
        <row r="164">
          <cell r="B164">
            <v>6342</v>
          </cell>
          <cell r="C164" t="str">
            <v>634</v>
          </cell>
          <cell r="D164" t="str">
            <v>4.Interessos /Impostos /Provisions</v>
          </cell>
          <cell r="E164">
            <v>40</v>
          </cell>
          <cell r="F164" t="str">
            <v>Altres Tributs</v>
          </cell>
          <cell r="G164" t="str">
            <v>Ajustes negativos en IVA de inversiones</v>
          </cell>
          <cell r="H164" t="str">
            <v>DESPESES</v>
          </cell>
          <cell r="I164">
            <v>6</v>
          </cell>
          <cell r="J164" t="str">
            <v>Altres despeses</v>
          </cell>
          <cell r="K164" t="str">
            <v>Tributs</v>
          </cell>
        </row>
        <row r="165">
          <cell r="B165">
            <v>6360</v>
          </cell>
          <cell r="C165" t="str">
            <v>636</v>
          </cell>
          <cell r="D165" t="str">
            <v>4.Interessos /Impostos /Provisions</v>
          </cell>
          <cell r="E165">
            <v>40</v>
          </cell>
          <cell r="F165" t="str">
            <v>Altres Tributs</v>
          </cell>
          <cell r="G165" t="str">
            <v>Devolución de impuestos</v>
          </cell>
          <cell r="H165" t="str">
            <v>DESPESES</v>
          </cell>
          <cell r="I165">
            <v>6</v>
          </cell>
          <cell r="J165" t="str">
            <v>Altres despeses</v>
          </cell>
          <cell r="K165" t="str">
            <v>Tributs</v>
          </cell>
        </row>
        <row r="166">
          <cell r="B166">
            <v>6380</v>
          </cell>
          <cell r="C166" t="str">
            <v>638</v>
          </cell>
          <cell r="D166" t="str">
            <v>4.Interessos /Impostos /Provisions</v>
          </cell>
          <cell r="E166">
            <v>40</v>
          </cell>
          <cell r="F166" t="str">
            <v>Altres Tributs</v>
          </cell>
          <cell r="G166" t="str">
            <v>Ajustes positivos en la imposición sobre beneficios</v>
          </cell>
          <cell r="H166" t="str">
            <v>DESPESES</v>
          </cell>
          <cell r="I166">
            <v>6</v>
          </cell>
          <cell r="J166" t="str">
            <v>Altres despeses</v>
          </cell>
          <cell r="K166" t="str">
            <v>Tributs</v>
          </cell>
        </row>
        <row r="167">
          <cell r="B167">
            <v>6391</v>
          </cell>
          <cell r="C167" t="str">
            <v>639</v>
          </cell>
          <cell r="D167" t="str">
            <v>5.Ingressos /Despeses Extraordinaries</v>
          </cell>
          <cell r="E167">
            <v>55</v>
          </cell>
          <cell r="F167" t="str">
            <v>Ingressos per ajustaments d'iva</v>
          </cell>
          <cell r="G167" t="str">
            <v>Ajustes positivos en la imposición indirecta</v>
          </cell>
          <cell r="H167" t="str">
            <v>DESPESES</v>
          </cell>
          <cell r="I167">
            <v>6</v>
          </cell>
          <cell r="J167" t="str">
            <v>Altres despeses</v>
          </cell>
          <cell r="K167" t="str">
            <v>Tributs</v>
          </cell>
        </row>
        <row r="168">
          <cell r="B168">
            <v>6392</v>
          </cell>
          <cell r="C168" t="str">
            <v>639</v>
          </cell>
          <cell r="D168" t="str">
            <v>5.Ingressos /Despeses Extraordinaries</v>
          </cell>
          <cell r="E168">
            <v>55</v>
          </cell>
          <cell r="F168" t="str">
            <v>Ingressos per ajustaments d'iva</v>
          </cell>
          <cell r="G168" t="str">
            <v>Ajustes positivos en la imposición indirecta</v>
          </cell>
          <cell r="H168" t="str">
            <v>DESPESES</v>
          </cell>
          <cell r="I168">
            <v>6</v>
          </cell>
          <cell r="J168" t="str">
            <v>Altres despeses</v>
          </cell>
          <cell r="K168" t="str">
            <v>Tributs</v>
          </cell>
        </row>
        <row r="169">
          <cell r="B169">
            <v>6400</v>
          </cell>
          <cell r="C169" t="str">
            <v>640</v>
          </cell>
          <cell r="D169" t="str">
            <v>2.Despeses Ordinàries</v>
          </cell>
          <cell r="E169">
            <v>32</v>
          </cell>
          <cell r="F169" t="str">
            <v>Sous i Salaris</v>
          </cell>
          <cell r="G169" t="str">
            <v>Sueldos y salarios</v>
          </cell>
          <cell r="H169" t="str">
            <v>DESPESES</v>
          </cell>
          <cell r="I169">
            <v>4</v>
          </cell>
          <cell r="J169" t="str">
            <v>Despeses de personal</v>
          </cell>
          <cell r="K169" t="str">
            <v>Sous i Salaris</v>
          </cell>
        </row>
        <row r="170">
          <cell r="B170">
            <v>6410</v>
          </cell>
          <cell r="C170" t="str">
            <v>641</v>
          </cell>
          <cell r="D170" t="str">
            <v>2.Despeses Ordinàries</v>
          </cell>
          <cell r="E170">
            <v>32</v>
          </cell>
          <cell r="F170" t="str">
            <v>Sous i Salaris</v>
          </cell>
          <cell r="G170" t="str">
            <v>Indemnizaciones</v>
          </cell>
          <cell r="H170" t="str">
            <v>DESPESES</v>
          </cell>
          <cell r="I170">
            <v>4</v>
          </cell>
          <cell r="J170" t="str">
            <v>Despeses de personal</v>
          </cell>
          <cell r="K170" t="str">
            <v>Sous i Salaris</v>
          </cell>
        </row>
        <row r="171">
          <cell r="B171">
            <v>6420</v>
          </cell>
          <cell r="C171" t="str">
            <v>642</v>
          </cell>
          <cell r="D171" t="str">
            <v>2.Despeses Ordinàries</v>
          </cell>
          <cell r="E171">
            <v>32</v>
          </cell>
          <cell r="F171" t="str">
            <v>Sous i Salaris</v>
          </cell>
          <cell r="G171" t="str">
            <v>Seguridad Social a cargo de la empresa</v>
          </cell>
          <cell r="H171" t="str">
            <v>DESPESES</v>
          </cell>
          <cell r="I171">
            <v>4</v>
          </cell>
          <cell r="J171" t="str">
            <v>Despeses de personal</v>
          </cell>
          <cell r="K171" t="str">
            <v>Càrregues Socials</v>
          </cell>
        </row>
        <row r="172">
          <cell r="B172">
            <v>6490</v>
          </cell>
          <cell r="C172" t="str">
            <v>649</v>
          </cell>
          <cell r="D172" t="str">
            <v>2.Despeses Ordinàries</v>
          </cell>
          <cell r="E172">
            <v>32</v>
          </cell>
          <cell r="F172" t="str">
            <v>Sous i Salaris</v>
          </cell>
          <cell r="G172" t="str">
            <v>Otros gastos sociales</v>
          </cell>
          <cell r="H172" t="str">
            <v>DESPESES</v>
          </cell>
          <cell r="I172">
            <v>4</v>
          </cell>
          <cell r="J172" t="str">
            <v>Despeses de personal</v>
          </cell>
          <cell r="K172" t="str">
            <v>Sous i Salaris</v>
          </cell>
        </row>
        <row r="173">
          <cell r="B173">
            <v>6500</v>
          </cell>
          <cell r="C173" t="str">
            <v>650</v>
          </cell>
          <cell r="D173" t="str">
            <v>2.Despeses Ordinàries</v>
          </cell>
          <cell r="E173">
            <v>33</v>
          </cell>
          <cell r="F173" t="str">
            <v>Ajuts individuals</v>
          </cell>
          <cell r="G173" t="str">
            <v>Pérdidas de créditos comerciales incobrables</v>
          </cell>
          <cell r="H173" t="str">
            <v>DESPESES</v>
          </cell>
          <cell r="I173">
            <v>7</v>
          </cell>
          <cell r="J173" t="str">
            <v>Variació de les provisions de les activitats</v>
          </cell>
          <cell r="K173" t="str">
            <v>Variació de les provisions de les activitats</v>
          </cell>
        </row>
        <row r="174">
          <cell r="B174">
            <v>6520</v>
          </cell>
          <cell r="C174" t="str">
            <v>652</v>
          </cell>
          <cell r="D174" t="str">
            <v>2.Despeses Ordinàries</v>
          </cell>
          <cell r="E174">
            <v>33</v>
          </cell>
          <cell r="F174" t="str">
            <v>Ajuts individuals</v>
          </cell>
          <cell r="G174" t="str">
            <v>Ayudas Individuales</v>
          </cell>
          <cell r="H174" t="str">
            <v>DESPESES</v>
          </cell>
          <cell r="I174">
            <v>1</v>
          </cell>
          <cell r="J174" t="str">
            <v>Ajuts monetaris</v>
          </cell>
          <cell r="K174" t="str">
            <v>Ajuts monetaris</v>
          </cell>
        </row>
        <row r="175">
          <cell r="B175">
            <v>6530</v>
          </cell>
          <cell r="C175" t="str">
            <v>653</v>
          </cell>
          <cell r="D175" t="str">
            <v>2.Despeses Ordinàries</v>
          </cell>
          <cell r="E175">
            <v>33</v>
          </cell>
          <cell r="F175" t="str">
            <v>Ajuts individuals</v>
          </cell>
          <cell r="G175" t="str">
            <v>Ayudas a entidades</v>
          </cell>
          <cell r="H175" t="str">
            <v>DESPESES</v>
          </cell>
          <cell r="I175">
            <v>1</v>
          </cell>
          <cell r="J175" t="str">
            <v>Ajuts monetaris</v>
          </cell>
          <cell r="K175" t="str">
            <v>Ajuts monetaris</v>
          </cell>
        </row>
        <row r="176">
          <cell r="B176">
            <v>6540</v>
          </cell>
          <cell r="C176" t="str">
            <v>654</v>
          </cell>
          <cell r="D176" t="str">
            <v>2.Despeses Ordinàries</v>
          </cell>
          <cell r="E176">
            <v>33</v>
          </cell>
          <cell r="F176" t="str">
            <v>Ajuts individuals</v>
          </cell>
          <cell r="G176" t="str">
            <v>Ayudas realizadas a través de otras entidades o centros</v>
          </cell>
          <cell r="H176" t="str">
            <v>DESPESES</v>
          </cell>
          <cell r="I176">
            <v>1</v>
          </cell>
          <cell r="J176" t="str">
            <v>Ajuts monetaris</v>
          </cell>
          <cell r="K176" t="str">
            <v>Ajuts monetaris</v>
          </cell>
        </row>
        <row r="177">
          <cell r="B177">
            <v>6580</v>
          </cell>
          <cell r="C177" t="str">
            <v>658</v>
          </cell>
          <cell r="D177" t="str">
            <v>2.Despeses Ordinàries</v>
          </cell>
          <cell r="E177">
            <v>33</v>
          </cell>
          <cell r="F177" t="str">
            <v>Ajuts individuals</v>
          </cell>
          <cell r="G177" t="str">
            <v>Reintegro de subvenciones, donaciones y legados recibidos, a</v>
          </cell>
          <cell r="H177" t="str">
            <v>DESPESES</v>
          </cell>
          <cell r="I177">
            <v>1</v>
          </cell>
          <cell r="J177" t="str">
            <v>Ajuts monetaris</v>
          </cell>
          <cell r="K177" t="str">
            <v>Ajuts monetaris</v>
          </cell>
        </row>
        <row r="178">
          <cell r="B178">
            <v>6623</v>
          </cell>
          <cell r="C178" t="str">
            <v>662</v>
          </cell>
          <cell r="D178" t="str">
            <v>4.Interessos /Impostos /Provisions</v>
          </cell>
          <cell r="E178">
            <v>41</v>
          </cell>
          <cell r="F178" t="str">
            <v>Intressos crèdit obra</v>
          </cell>
          <cell r="G178" t="str">
            <v>Intereses de deudas con entidades de crédito</v>
          </cell>
          <cell r="H178" t="str">
            <v>DESPESES</v>
          </cell>
          <cell r="I178">
            <v>8</v>
          </cell>
          <cell r="J178" t="str">
            <v>Despeses financeres</v>
          </cell>
          <cell r="K178" t="str">
            <v>a) Per interessos de deutes</v>
          </cell>
        </row>
        <row r="179">
          <cell r="B179">
            <v>6624</v>
          </cell>
          <cell r="C179" t="str">
            <v>662</v>
          </cell>
          <cell r="D179" t="str">
            <v>4.Interessos /Impostos /Provisions</v>
          </cell>
          <cell r="E179">
            <v>44</v>
          </cell>
          <cell r="F179" t="str">
            <v>Altres Despeses Financeres</v>
          </cell>
          <cell r="G179" t="str">
            <v>Intereses de deudas, otras empresas</v>
          </cell>
          <cell r="H179" t="str">
            <v>DESPESES</v>
          </cell>
          <cell r="I179">
            <v>8</v>
          </cell>
          <cell r="J179" t="str">
            <v>Despeses financeres</v>
          </cell>
          <cell r="K179" t="str">
            <v>a) Per interessos de deutes</v>
          </cell>
        </row>
        <row r="180">
          <cell r="B180">
            <v>6680</v>
          </cell>
          <cell r="C180" t="str">
            <v>668</v>
          </cell>
          <cell r="D180" t="str">
            <v>4.Interessos /Impostos /Provisions</v>
          </cell>
          <cell r="E180">
            <v>44</v>
          </cell>
          <cell r="F180" t="str">
            <v>Altres Despeses Financeres</v>
          </cell>
          <cell r="G180" t="str">
            <v>Diferencias negativas de cambio</v>
          </cell>
          <cell r="H180" t="str">
            <v>DESPESES</v>
          </cell>
          <cell r="I180">
            <v>8</v>
          </cell>
          <cell r="J180" t="str">
            <v>Despeses financeres</v>
          </cell>
          <cell r="K180" t="str">
            <v>c) Diferències negatives de canvi</v>
          </cell>
        </row>
        <row r="181">
          <cell r="B181">
            <v>6690</v>
          </cell>
          <cell r="C181" t="str">
            <v>669</v>
          </cell>
          <cell r="D181" t="str">
            <v>4.Interessos /Impostos /Provisions</v>
          </cell>
          <cell r="E181">
            <v>44</v>
          </cell>
          <cell r="F181" t="str">
            <v>Altres Despeses Financeres</v>
          </cell>
          <cell r="G181" t="str">
            <v>Otros gastos financieros</v>
          </cell>
          <cell r="H181" t="str">
            <v>DESPESES</v>
          </cell>
          <cell r="I181">
            <v>8</v>
          </cell>
          <cell r="J181" t="str">
            <v>Despeses financeres</v>
          </cell>
          <cell r="K181" t="str">
            <v>b) Altres despeses financeres</v>
          </cell>
        </row>
        <row r="182">
          <cell r="B182">
            <v>6699</v>
          </cell>
          <cell r="C182" t="str">
            <v>669</v>
          </cell>
          <cell r="D182" t="str">
            <v>4.Interessos /Impostos /Provisions</v>
          </cell>
          <cell r="E182">
            <v>44</v>
          </cell>
          <cell r="F182" t="str">
            <v>Altres Despeses Financeres</v>
          </cell>
          <cell r="G182" t="str">
            <v>Otros gastos financieros</v>
          </cell>
          <cell r="H182" t="str">
            <v>DESPESES</v>
          </cell>
          <cell r="I182">
            <v>8</v>
          </cell>
          <cell r="J182" t="str">
            <v>Despeses financeres</v>
          </cell>
          <cell r="K182" t="str">
            <v>b) Altres despeses financeres</v>
          </cell>
        </row>
        <row r="183">
          <cell r="B183">
            <v>6710</v>
          </cell>
          <cell r="C183" t="str">
            <v>671</v>
          </cell>
          <cell r="D183" t="str">
            <v>5.Ingressos /Despeses Extraordinaries</v>
          </cell>
          <cell r="E183">
            <v>30</v>
          </cell>
          <cell r="F183" t="str">
            <v>Despeses extraordinaries</v>
          </cell>
          <cell r="G183" t="str">
            <v>Pérdidas procedentes del inmovilizado material</v>
          </cell>
          <cell r="H183" t="str">
            <v>DESPESES</v>
          </cell>
          <cell r="I183">
            <v>9</v>
          </cell>
          <cell r="J183" t="str">
            <v>Despeses extraordinàries</v>
          </cell>
          <cell r="K183" t="str">
            <v>a) Pèrdues procedents d'immobi inmaterial i personal</v>
          </cell>
        </row>
        <row r="184">
          <cell r="B184">
            <v>6780</v>
          </cell>
          <cell r="C184" t="str">
            <v>678</v>
          </cell>
          <cell r="D184" t="str">
            <v>5.Ingressos /Despeses Extraordinaries</v>
          </cell>
          <cell r="E184">
            <v>30</v>
          </cell>
          <cell r="F184" t="str">
            <v>Despeses extraordinaries</v>
          </cell>
          <cell r="G184" t="str">
            <v>Gastos excepcionales</v>
          </cell>
          <cell r="H184" t="str">
            <v>DESPESES</v>
          </cell>
          <cell r="I184">
            <v>9</v>
          </cell>
          <cell r="J184" t="str">
            <v>Despeses extraordinàries</v>
          </cell>
          <cell r="K184" t="str">
            <v>b) Despeses extraordinàries</v>
          </cell>
        </row>
        <row r="185">
          <cell r="B185">
            <v>6800</v>
          </cell>
          <cell r="C185" t="str">
            <v>680</v>
          </cell>
          <cell r="D185" t="str">
            <v>6.Subvencions de capital</v>
          </cell>
          <cell r="E185">
            <v>61</v>
          </cell>
          <cell r="F185" t="str">
            <v>Amortització</v>
          </cell>
          <cell r="G185" t="str">
            <v>Amortización gastos de investigación y desarrollo</v>
          </cell>
          <cell r="H185" t="str">
            <v>DESPESES</v>
          </cell>
          <cell r="I185">
            <v>5</v>
          </cell>
          <cell r="J185" t="str">
            <v>Dotacions amortizacions</v>
          </cell>
          <cell r="K185" t="str">
            <v>Dotacions amortizacions</v>
          </cell>
        </row>
        <row r="186">
          <cell r="B186">
            <v>6801</v>
          </cell>
          <cell r="C186" t="str">
            <v>680</v>
          </cell>
          <cell r="D186" t="str">
            <v>6.Subvencions de capital</v>
          </cell>
          <cell r="E186">
            <v>61</v>
          </cell>
          <cell r="F186" t="str">
            <v>Amortització</v>
          </cell>
          <cell r="G186" t="str">
            <v>Amortización concesiones administrativas</v>
          </cell>
          <cell r="H186" t="str">
            <v>DESPESES</v>
          </cell>
          <cell r="I186">
            <v>5</v>
          </cell>
          <cell r="J186" t="str">
            <v>Dotacions amortizacions</v>
          </cell>
          <cell r="K186" t="str">
            <v>Dotacions amortizacions</v>
          </cell>
        </row>
        <row r="187">
          <cell r="B187">
            <v>6802</v>
          </cell>
          <cell r="C187" t="str">
            <v>680</v>
          </cell>
          <cell r="D187" t="str">
            <v>6.Subvencions de capital</v>
          </cell>
          <cell r="E187">
            <v>61</v>
          </cell>
          <cell r="F187" t="str">
            <v>Amortització</v>
          </cell>
          <cell r="G187" t="str">
            <v>Amortización propiedad industrial</v>
          </cell>
          <cell r="H187" t="str">
            <v>DESPESES</v>
          </cell>
          <cell r="I187">
            <v>5</v>
          </cell>
          <cell r="J187" t="str">
            <v>Dotacions amortizacions</v>
          </cell>
          <cell r="K187" t="str">
            <v>Dotacions amortizacions</v>
          </cell>
        </row>
        <row r="188">
          <cell r="B188">
            <v>6804</v>
          </cell>
          <cell r="C188" t="str">
            <v>680</v>
          </cell>
          <cell r="D188" t="str">
            <v>6.Subvencions de capital</v>
          </cell>
          <cell r="E188">
            <v>61</v>
          </cell>
          <cell r="F188" t="str">
            <v>Amortització</v>
          </cell>
          <cell r="G188" t="str">
            <v>Amortización derechos de traspaso</v>
          </cell>
          <cell r="H188" t="str">
            <v>DESPESES</v>
          </cell>
          <cell r="I188">
            <v>5</v>
          </cell>
          <cell r="J188" t="str">
            <v>Dotacions amortizacions</v>
          </cell>
          <cell r="K188" t="str">
            <v>Dotacions amortizacions</v>
          </cell>
        </row>
        <row r="189">
          <cell r="B189">
            <v>6805</v>
          </cell>
          <cell r="C189" t="str">
            <v>680</v>
          </cell>
          <cell r="D189" t="str">
            <v>6.Subvencions de capital</v>
          </cell>
          <cell r="E189">
            <v>61</v>
          </cell>
          <cell r="F189" t="str">
            <v>Amortització</v>
          </cell>
          <cell r="G189" t="str">
            <v>Amortización Aplicaciones Informáticas</v>
          </cell>
          <cell r="H189" t="str">
            <v>DESPESES</v>
          </cell>
          <cell r="I189">
            <v>5</v>
          </cell>
          <cell r="J189" t="str">
            <v>Dotacions amortizacions</v>
          </cell>
          <cell r="K189" t="str">
            <v>Dotacions amortizacions</v>
          </cell>
        </row>
        <row r="190">
          <cell r="B190">
            <v>6809</v>
          </cell>
          <cell r="C190" t="str">
            <v>680</v>
          </cell>
          <cell r="D190" t="str">
            <v>6.Subvencions de capital</v>
          </cell>
          <cell r="E190">
            <v>61</v>
          </cell>
          <cell r="F190" t="str">
            <v>Amortització</v>
          </cell>
          <cell r="G190" t="str">
            <v>Amortización Leasing</v>
          </cell>
          <cell r="H190" t="str">
            <v>DESPESES</v>
          </cell>
          <cell r="I190">
            <v>5</v>
          </cell>
          <cell r="J190" t="str">
            <v>Dotacions amortizacions</v>
          </cell>
          <cell r="K190" t="str">
            <v>Dotacions amortizacions</v>
          </cell>
        </row>
        <row r="191">
          <cell r="B191">
            <v>6810</v>
          </cell>
          <cell r="C191" t="str">
            <v>681</v>
          </cell>
          <cell r="D191" t="str">
            <v>6.Subvencions de capital</v>
          </cell>
          <cell r="E191">
            <v>61</v>
          </cell>
          <cell r="F191" t="str">
            <v>Amortització</v>
          </cell>
          <cell r="G191" t="str">
            <v>Amortización Terrenos y bienes naturales</v>
          </cell>
          <cell r="H191" t="str">
            <v>DESPESES</v>
          </cell>
          <cell r="I191">
            <v>5</v>
          </cell>
          <cell r="J191" t="str">
            <v>Dotacions amortizacions</v>
          </cell>
          <cell r="K191" t="str">
            <v>Dotacions amortizacions</v>
          </cell>
        </row>
        <row r="192">
          <cell r="B192">
            <v>6811</v>
          </cell>
          <cell r="C192" t="str">
            <v>681</v>
          </cell>
          <cell r="D192" t="str">
            <v>6.Subvencions de capital</v>
          </cell>
          <cell r="E192">
            <v>61</v>
          </cell>
          <cell r="F192" t="str">
            <v>Amortització</v>
          </cell>
          <cell r="G192" t="str">
            <v>Amortización Construcciones</v>
          </cell>
          <cell r="H192" t="str">
            <v>DESPESES</v>
          </cell>
          <cell r="I192">
            <v>5</v>
          </cell>
          <cell r="J192" t="str">
            <v>Dotacions amortizacions</v>
          </cell>
          <cell r="K192" t="str">
            <v>Dotacions amortizacions</v>
          </cell>
        </row>
        <row r="193">
          <cell r="B193">
            <v>6812</v>
          </cell>
          <cell r="C193" t="str">
            <v>681</v>
          </cell>
          <cell r="D193" t="str">
            <v>6.Subvencions de capital</v>
          </cell>
          <cell r="E193">
            <v>61</v>
          </cell>
          <cell r="F193" t="str">
            <v>Amortització</v>
          </cell>
          <cell r="G193" t="str">
            <v>Amortización Instalaciones Técnicas</v>
          </cell>
          <cell r="H193" t="str">
            <v>DESPESES</v>
          </cell>
          <cell r="I193">
            <v>5</v>
          </cell>
          <cell r="J193" t="str">
            <v>Dotacions amortizacions</v>
          </cell>
          <cell r="K193" t="str">
            <v>Dotacions amortizacions</v>
          </cell>
        </row>
        <row r="194">
          <cell r="B194">
            <v>6813</v>
          </cell>
          <cell r="C194" t="str">
            <v>681</v>
          </cell>
          <cell r="D194" t="str">
            <v>6.Subvencions de capital</v>
          </cell>
          <cell r="E194">
            <v>61</v>
          </cell>
          <cell r="F194" t="str">
            <v>Amortització</v>
          </cell>
          <cell r="G194" t="str">
            <v>Amortización Maquinaria</v>
          </cell>
          <cell r="H194" t="str">
            <v>DESPESES</v>
          </cell>
          <cell r="I194">
            <v>5</v>
          </cell>
          <cell r="J194" t="str">
            <v>Dotacions amortizacions</v>
          </cell>
          <cell r="K194" t="str">
            <v>Dotacions amortizacions</v>
          </cell>
        </row>
        <row r="195">
          <cell r="B195">
            <v>6814</v>
          </cell>
          <cell r="C195" t="str">
            <v>681</v>
          </cell>
          <cell r="D195" t="str">
            <v>6.Subvencions de capital</v>
          </cell>
          <cell r="E195">
            <v>61</v>
          </cell>
          <cell r="F195" t="str">
            <v>Amortització</v>
          </cell>
          <cell r="G195" t="str">
            <v>Amortización Utillage</v>
          </cell>
          <cell r="H195" t="str">
            <v>DESPESES</v>
          </cell>
          <cell r="I195">
            <v>5</v>
          </cell>
          <cell r="J195" t="str">
            <v>Dotacions amortizacions</v>
          </cell>
          <cell r="K195" t="str">
            <v>Dotacions amortizacions</v>
          </cell>
        </row>
        <row r="196">
          <cell r="B196">
            <v>6815</v>
          </cell>
          <cell r="C196" t="str">
            <v>681</v>
          </cell>
          <cell r="D196" t="str">
            <v>6.Subvencions de capital</v>
          </cell>
          <cell r="E196">
            <v>61</v>
          </cell>
          <cell r="F196" t="str">
            <v>Amortització</v>
          </cell>
          <cell r="G196" t="str">
            <v>Amortización Otras Instalaciones</v>
          </cell>
          <cell r="H196" t="str">
            <v>DESPESES</v>
          </cell>
          <cell r="I196">
            <v>5</v>
          </cell>
          <cell r="J196" t="str">
            <v>Dotacions amortizacions</v>
          </cell>
          <cell r="K196" t="str">
            <v>Dotacions amortizacions</v>
          </cell>
        </row>
        <row r="197">
          <cell r="B197">
            <v>6816</v>
          </cell>
          <cell r="C197" t="str">
            <v>681</v>
          </cell>
          <cell r="D197" t="str">
            <v>6.Subvencions de capital</v>
          </cell>
          <cell r="E197">
            <v>61</v>
          </cell>
          <cell r="F197" t="str">
            <v>Amortització</v>
          </cell>
          <cell r="G197" t="str">
            <v>Amortización Mobiliario</v>
          </cell>
          <cell r="H197" t="str">
            <v>DESPESES</v>
          </cell>
          <cell r="I197">
            <v>5</v>
          </cell>
          <cell r="J197" t="str">
            <v>Dotacions amortizacions</v>
          </cell>
          <cell r="K197" t="str">
            <v>Dotacions amortizacions</v>
          </cell>
        </row>
        <row r="198">
          <cell r="B198">
            <v>6817</v>
          </cell>
          <cell r="C198" t="str">
            <v>681</v>
          </cell>
          <cell r="D198" t="str">
            <v>6.Subvencions de capital</v>
          </cell>
          <cell r="E198">
            <v>61</v>
          </cell>
          <cell r="F198" t="str">
            <v>Amortització</v>
          </cell>
          <cell r="G198" t="str">
            <v>Amortización Equipos Proceso de Información</v>
          </cell>
          <cell r="H198" t="str">
            <v>DESPESES</v>
          </cell>
          <cell r="I198">
            <v>5</v>
          </cell>
          <cell r="J198" t="str">
            <v>Dotacions amortizacions</v>
          </cell>
          <cell r="K198" t="str">
            <v>Dotacions amortizacions</v>
          </cell>
        </row>
        <row r="199">
          <cell r="B199">
            <v>6818</v>
          </cell>
          <cell r="C199" t="str">
            <v>681</v>
          </cell>
          <cell r="D199" t="str">
            <v>6.Subvencions de capital</v>
          </cell>
          <cell r="E199">
            <v>61</v>
          </cell>
          <cell r="F199" t="str">
            <v>Amortització</v>
          </cell>
          <cell r="G199" t="str">
            <v>Amortización Elementos de Transporte</v>
          </cell>
          <cell r="H199" t="str">
            <v>DESPESES</v>
          </cell>
          <cell r="I199">
            <v>5</v>
          </cell>
          <cell r="J199" t="str">
            <v>Dotacions amortizacions</v>
          </cell>
          <cell r="K199" t="str">
            <v>Dotacions amortizacions</v>
          </cell>
        </row>
        <row r="200">
          <cell r="B200">
            <v>6819</v>
          </cell>
          <cell r="C200" t="str">
            <v>681</v>
          </cell>
          <cell r="D200" t="str">
            <v>6.Subvencions de capital</v>
          </cell>
          <cell r="E200">
            <v>61</v>
          </cell>
          <cell r="F200" t="str">
            <v>Amortització</v>
          </cell>
          <cell r="G200" t="str">
            <v>Amortización otro inmovilizado material</v>
          </cell>
          <cell r="H200" t="str">
            <v>DESPESES</v>
          </cell>
          <cell r="I200">
            <v>5</v>
          </cell>
          <cell r="J200" t="str">
            <v>Dotacions amortizacions</v>
          </cell>
          <cell r="K200" t="str">
            <v>Dotacions amortizacions</v>
          </cell>
        </row>
        <row r="201">
          <cell r="B201">
            <v>6819</v>
          </cell>
          <cell r="C201" t="str">
            <v>681</v>
          </cell>
          <cell r="D201" t="str">
            <v>6.Subvencions de capital</v>
          </cell>
          <cell r="E201">
            <v>61</v>
          </cell>
          <cell r="F201" t="str">
            <v>Amortització</v>
          </cell>
          <cell r="G201" t="str">
            <v>Amortización activos de proyectos</v>
          </cell>
          <cell r="H201" t="str">
            <v>DESPESES</v>
          </cell>
          <cell r="I201">
            <v>5</v>
          </cell>
          <cell r="J201" t="str">
            <v>Dotacions amortizacions</v>
          </cell>
          <cell r="K201" t="str">
            <v>Dotacions amortizacions</v>
          </cell>
        </row>
        <row r="202">
          <cell r="B202">
            <v>6910</v>
          </cell>
          <cell r="C202" t="str">
            <v>691</v>
          </cell>
          <cell r="D202" t="str">
            <v>4.Interessos /Impostos /Provisions</v>
          </cell>
          <cell r="E202">
            <v>50</v>
          </cell>
          <cell r="F202" t="str">
            <v>Provissió Insolvencia</v>
          </cell>
          <cell r="G202" t="str">
            <v>Pérdidas por deterioro del inmovilizado material</v>
          </cell>
          <cell r="H202" t="str">
            <v>DESPESES</v>
          </cell>
          <cell r="I202">
            <v>6</v>
          </cell>
          <cell r="J202" t="str">
            <v>Altres despeses</v>
          </cell>
          <cell r="K202" t="str">
            <v>Dotació al fons de reversió</v>
          </cell>
        </row>
        <row r="203">
          <cell r="B203">
            <v>6930</v>
          </cell>
          <cell r="C203" t="str">
            <v>693</v>
          </cell>
          <cell r="D203" t="str">
            <v>4.Interessos /Impostos /Provisions</v>
          </cell>
          <cell r="E203">
            <v>50</v>
          </cell>
          <cell r="F203" t="str">
            <v>Provissió Insolvencia</v>
          </cell>
          <cell r="G203" t="str">
            <v>Pérdidas por deterioro de productos terminados y en curso de</v>
          </cell>
          <cell r="H203" t="str">
            <v>DESPESES</v>
          </cell>
          <cell r="I203">
            <v>9</v>
          </cell>
          <cell r="J203" t="str">
            <v>Despeses extraordinàries</v>
          </cell>
          <cell r="K203" t="str">
            <v>b) Despeses extraordinàries</v>
          </cell>
        </row>
        <row r="204">
          <cell r="B204">
            <v>6930</v>
          </cell>
          <cell r="C204" t="str">
            <v>693</v>
          </cell>
          <cell r="D204" t="str">
            <v>4.Interessos /Impostos /Provisions</v>
          </cell>
          <cell r="E204">
            <v>50</v>
          </cell>
          <cell r="F204" t="str">
            <v>Provissió Insolvencia</v>
          </cell>
          <cell r="G204" t="str">
            <v>Pérdidas por deterioro de existencias</v>
          </cell>
          <cell r="H204" t="str">
            <v>DESPESES</v>
          </cell>
          <cell r="I204">
            <v>2</v>
          </cell>
          <cell r="J204" t="str">
            <v>Aprovisionaments</v>
          </cell>
          <cell r="K204" t="str">
            <v>Reducció de productes acabats</v>
          </cell>
        </row>
        <row r="205">
          <cell r="B205">
            <v>6959</v>
          </cell>
          <cell r="C205" t="str">
            <v>695</v>
          </cell>
          <cell r="D205" t="str">
            <v>4.Interessos /Impostos /Provisions</v>
          </cell>
          <cell r="E205">
            <v>50</v>
          </cell>
          <cell r="F205" t="str">
            <v>Provissió Insolvencia</v>
          </cell>
          <cell r="G205" t="str">
            <v>Dotación a la provisión para operaciones comerciales</v>
          </cell>
          <cell r="H205" t="str">
            <v>DESPESES</v>
          </cell>
          <cell r="I205">
            <v>7</v>
          </cell>
          <cell r="J205" t="str">
            <v>Variació de les provisions de les activitats</v>
          </cell>
          <cell r="K205" t="str">
            <v>Variació de les provisions de les activitats</v>
          </cell>
        </row>
        <row r="206">
          <cell r="B206">
            <v>7000</v>
          </cell>
          <cell r="C206" t="str">
            <v>700</v>
          </cell>
          <cell r="D206" t="str">
            <v>1.Ingressos Ordinaris</v>
          </cell>
          <cell r="E206">
            <v>4</v>
          </cell>
          <cell r="F206" t="str">
            <v>Ingressos per serveis de gestió propia</v>
          </cell>
          <cell r="G206" t="str">
            <v>Ventas de mercaderías</v>
          </cell>
          <cell r="H206" t="str">
            <v>INGRESSOS</v>
          </cell>
          <cell r="I206">
            <v>1</v>
          </cell>
          <cell r="J206" t="str">
            <v>Ingressos per la activitat</v>
          </cell>
          <cell r="K206" t="str">
            <v>a) Ingressos per vendes i prestació de serveis</v>
          </cell>
        </row>
        <row r="207">
          <cell r="B207">
            <v>7050</v>
          </cell>
          <cell r="C207" t="str">
            <v>705</v>
          </cell>
          <cell r="D207" t="str">
            <v>1.Ingressos Ordinaris</v>
          </cell>
          <cell r="E207">
            <v>4</v>
          </cell>
          <cell r="F207" t="str">
            <v>Ingressos per serveis de gestió propia</v>
          </cell>
          <cell r="G207" t="str">
            <v>Prestaciones de servicios</v>
          </cell>
          <cell r="H207" t="str">
            <v>INGRESSOS</v>
          </cell>
          <cell r="I207">
            <v>1</v>
          </cell>
          <cell r="J207" t="str">
            <v>Ingressos per la activitat</v>
          </cell>
          <cell r="K207" t="str">
            <v>a) Ingressos per vendes i prestació de serveis</v>
          </cell>
        </row>
        <row r="208">
          <cell r="B208">
            <v>7240</v>
          </cell>
          <cell r="C208" t="str">
            <v>724</v>
          </cell>
          <cell r="D208" t="str">
            <v>1.Ingressos Ordinaris</v>
          </cell>
          <cell r="E208">
            <v>8</v>
          </cell>
          <cell r="F208" t="str">
            <v>Altres subvencions a la explotació</v>
          </cell>
          <cell r="G208" t="str">
            <v>Subvenciones explotación</v>
          </cell>
          <cell r="H208" t="str">
            <v>INGRESSOS</v>
          </cell>
          <cell r="I208">
            <v>1</v>
          </cell>
          <cell r="J208" t="str">
            <v>Ingressos per la activitat</v>
          </cell>
          <cell r="K208" t="str">
            <v>b) Subvencios oficials a les activitats</v>
          </cell>
        </row>
        <row r="209">
          <cell r="B209">
            <v>7250</v>
          </cell>
          <cell r="C209" t="str">
            <v>725</v>
          </cell>
          <cell r="D209" t="str">
            <v>6.Subvencions de capital</v>
          </cell>
          <cell r="E209">
            <v>60</v>
          </cell>
          <cell r="F209" t="str">
            <v>Traspassades al resultat de l'exercici (Feder i altres)</v>
          </cell>
          <cell r="G209" t="str">
            <v>Subvenciones oficiales de capital traspasadas al resultado</v>
          </cell>
          <cell r="H209" t="str">
            <v>INGRESSOS</v>
          </cell>
          <cell r="I209">
            <v>1</v>
          </cell>
          <cell r="J209" t="str">
            <v>Ingressos per la activitat</v>
          </cell>
          <cell r="K209" t="str">
            <v>c) Subvencions, donacions i llegats de capital imputats a resultat</v>
          </cell>
        </row>
        <row r="210">
          <cell r="B210">
            <v>7260</v>
          </cell>
          <cell r="C210" t="str">
            <v>726</v>
          </cell>
          <cell r="D210" t="str">
            <v>6.Subvencions de capital</v>
          </cell>
          <cell r="E210">
            <v>60</v>
          </cell>
          <cell r="F210" t="str">
            <v>Traspassades al resultat de l'exercici (Feder i altres)</v>
          </cell>
          <cell r="G210" t="str">
            <v>Subvenciones oficiales de capital traspasadas al resultado</v>
          </cell>
          <cell r="H210" t="str">
            <v>INGRESSOS</v>
          </cell>
          <cell r="I210">
            <v>1</v>
          </cell>
          <cell r="J210" t="str">
            <v>Ingressos per la activitat</v>
          </cell>
          <cell r="K210" t="str">
            <v>c) Subvencions, donacions i llegats de capital imputats a resultat</v>
          </cell>
        </row>
        <row r="211">
          <cell r="B211">
            <v>7280</v>
          </cell>
          <cell r="C211" t="str">
            <v>728</v>
          </cell>
          <cell r="D211" t="str">
            <v>1.Ingressos Ordinaris</v>
          </cell>
          <cell r="E211">
            <v>5</v>
          </cell>
          <cell r="F211" t="str">
            <v>Donacions i llegats de capital</v>
          </cell>
          <cell r="G211" t="str">
            <v>Donaciones y otros ingresos por actividad</v>
          </cell>
          <cell r="H211" t="str">
            <v>INGRESSOS</v>
          </cell>
          <cell r="I211">
            <v>1</v>
          </cell>
          <cell r="J211" t="str">
            <v>Ingressos per la activitat</v>
          </cell>
          <cell r="K211" t="str">
            <v>d) Donacions i altres ingressos</v>
          </cell>
        </row>
        <row r="212">
          <cell r="B212">
            <v>7400</v>
          </cell>
          <cell r="C212" t="str">
            <v>740</v>
          </cell>
          <cell r="D212" t="str">
            <v>1.Ingressos Ordinaris</v>
          </cell>
          <cell r="E212">
            <v>8</v>
          </cell>
          <cell r="F212" t="str">
            <v>Altres subvencions a la explotació</v>
          </cell>
          <cell r="G212" t="str">
            <v>Subvenciones, donaciones y legados a la explotación</v>
          </cell>
          <cell r="H212" t="str">
            <v>INGRESSOS</v>
          </cell>
          <cell r="I212">
            <v>1</v>
          </cell>
          <cell r="J212" t="str">
            <v>Ingressos per la activitat</v>
          </cell>
          <cell r="K212" t="str">
            <v>b) Subvencios oficials a les activitats</v>
          </cell>
        </row>
        <row r="213">
          <cell r="B213">
            <v>7460</v>
          </cell>
          <cell r="C213" t="str">
            <v>746</v>
          </cell>
          <cell r="D213" t="str">
            <v>1.Ingressos Ordinaris</v>
          </cell>
          <cell r="E213">
            <v>8</v>
          </cell>
          <cell r="F213" t="str">
            <v>Altres subvencions a la explotació</v>
          </cell>
          <cell r="G213" t="str">
            <v>Subvenciones del Estado</v>
          </cell>
          <cell r="H213" t="str">
            <v>INGRESSOS</v>
          </cell>
          <cell r="I213">
            <v>1</v>
          </cell>
          <cell r="J213" t="str">
            <v>Ingressos per la activitat</v>
          </cell>
          <cell r="K213" t="str">
            <v>b) Subvencios oficials a les activitats</v>
          </cell>
        </row>
        <row r="214">
          <cell r="B214">
            <v>7461</v>
          </cell>
          <cell r="C214" t="str">
            <v>746</v>
          </cell>
          <cell r="D214" t="str">
            <v>1.Ingressos Ordinaris</v>
          </cell>
          <cell r="E214">
            <v>8</v>
          </cell>
          <cell r="F214" t="str">
            <v>Altres subvencions a la explotació</v>
          </cell>
          <cell r="G214" t="str">
            <v>Subvenciones de otras administraciones públicas</v>
          </cell>
          <cell r="H214" t="str">
            <v>INGRESSOS</v>
          </cell>
          <cell r="I214">
            <v>1</v>
          </cell>
          <cell r="J214" t="str">
            <v>Ingressos per la activitat</v>
          </cell>
          <cell r="K214" t="str">
            <v>b) Subvencios oficials a les activitats</v>
          </cell>
        </row>
        <row r="215">
          <cell r="B215">
            <v>7520</v>
          </cell>
          <cell r="C215" t="str">
            <v>752</v>
          </cell>
          <cell r="D215" t="str">
            <v>1.Ingressos Ordinaris</v>
          </cell>
          <cell r="E215">
            <v>1</v>
          </cell>
          <cell r="F215" t="str">
            <v>Ingressos per serveis general/ lloguers</v>
          </cell>
          <cell r="G215" t="str">
            <v>Ingresos por arrendamientos</v>
          </cell>
          <cell r="H215" t="str">
            <v>INGRESSOS</v>
          </cell>
          <cell r="I215">
            <v>1</v>
          </cell>
          <cell r="J215" t="str">
            <v>Ingressos per la activitat</v>
          </cell>
          <cell r="K215" t="str">
            <v>a) Ingressos per vendes i prestació de serveis</v>
          </cell>
        </row>
        <row r="216">
          <cell r="B216">
            <v>7521</v>
          </cell>
          <cell r="C216" t="str">
            <v>752</v>
          </cell>
          <cell r="D216" t="str">
            <v>1.Ingressos Ordinaris</v>
          </cell>
          <cell r="E216">
            <v>1</v>
          </cell>
          <cell r="F216" t="str">
            <v>Ingressos per serveis general/ lloguers</v>
          </cell>
          <cell r="G216" t="str">
            <v>Ingresos por arrendamientos de manantiales</v>
          </cell>
          <cell r="H216" t="str">
            <v>INGRESSOS</v>
          </cell>
          <cell r="I216">
            <v>1</v>
          </cell>
          <cell r="J216" t="str">
            <v>Ingressos per la activitat</v>
          </cell>
          <cell r="K216" t="str">
            <v>a) Ingressos per vendes i prestació de serveis</v>
          </cell>
        </row>
        <row r="217">
          <cell r="B217">
            <v>7530</v>
          </cell>
          <cell r="C217" t="str">
            <v>753</v>
          </cell>
          <cell r="D217" t="str">
            <v>1.Ingressos Ordinaris</v>
          </cell>
          <cell r="E217">
            <v>4</v>
          </cell>
          <cell r="F217" t="str">
            <v>Ingressos per serveis de gestió propia</v>
          </cell>
          <cell r="G217" t="str">
            <v>Ingresos de propiedad industrial cedida en explotación</v>
          </cell>
          <cell r="H217" t="str">
            <v>INGRESSOS</v>
          </cell>
          <cell r="I217">
            <v>3</v>
          </cell>
          <cell r="J217" t="str">
            <v>Altres ingressos</v>
          </cell>
          <cell r="K217" t="str">
            <v>a) Ingressos accesoris</v>
          </cell>
        </row>
        <row r="218">
          <cell r="B218">
            <v>7540</v>
          </cell>
          <cell r="C218" t="str">
            <v>754</v>
          </cell>
          <cell r="D218" t="str">
            <v>1.Ingressos Ordinaris</v>
          </cell>
          <cell r="E218">
            <v>4</v>
          </cell>
          <cell r="F218" t="str">
            <v>Ingressos per serveis de gestió propia</v>
          </cell>
          <cell r="G218" t="str">
            <v>Ingresos por comisiones</v>
          </cell>
          <cell r="H218" t="str">
            <v>INGRESSOS</v>
          </cell>
          <cell r="I218">
            <v>1</v>
          </cell>
          <cell r="J218" t="str">
            <v>Ingressos per la activitat</v>
          </cell>
          <cell r="K218" t="str">
            <v>a) Ingressos per vendes i prestació de serveis</v>
          </cell>
        </row>
        <row r="219">
          <cell r="B219">
            <v>7590</v>
          </cell>
          <cell r="C219" t="str">
            <v>759</v>
          </cell>
          <cell r="D219" t="str">
            <v>1.Ingressos Ordinaris</v>
          </cell>
          <cell r="E219">
            <v>4</v>
          </cell>
          <cell r="F219" t="str">
            <v>Ingressos per serveis de gestió propia</v>
          </cell>
          <cell r="G219" t="str">
            <v>Ingresos por servicios diversos</v>
          </cell>
          <cell r="H219" t="str">
            <v>INGRESSOS</v>
          </cell>
          <cell r="I219">
            <v>1</v>
          </cell>
          <cell r="J219" t="str">
            <v>Ingressos per la activitat</v>
          </cell>
          <cell r="K219" t="str">
            <v>a) Ingressos per vendes i prestació de serveis</v>
          </cell>
        </row>
        <row r="220">
          <cell r="B220">
            <v>7591</v>
          </cell>
          <cell r="C220" t="str">
            <v>759</v>
          </cell>
          <cell r="D220" t="str">
            <v>1.Ingressos Ordinaris</v>
          </cell>
          <cell r="E220">
            <v>4</v>
          </cell>
          <cell r="F220" t="str">
            <v>Ingressos per serveis de gestió propia</v>
          </cell>
          <cell r="G220" t="str">
            <v>Suministros</v>
          </cell>
          <cell r="H220" t="str">
            <v>INGRESSOS</v>
          </cell>
          <cell r="I220">
            <v>1</v>
          </cell>
          <cell r="J220" t="str">
            <v>Ingressos per la activitat</v>
          </cell>
          <cell r="K220" t="str">
            <v>a) Ingressos per vendes i prestació de serveis</v>
          </cell>
        </row>
        <row r="221">
          <cell r="B221">
            <v>7620</v>
          </cell>
          <cell r="C221" t="str">
            <v>762</v>
          </cell>
          <cell r="D221" t="str">
            <v>4.Interessos /Impostos /Provisions</v>
          </cell>
          <cell r="E221">
            <v>47</v>
          </cell>
          <cell r="F221" t="str">
            <v>Ingressos de crèdit a L/T</v>
          </cell>
          <cell r="G221" t="str">
            <v>Ingresos de créditos</v>
          </cell>
          <cell r="H221" t="str">
            <v>INGRESSOS</v>
          </cell>
          <cell r="I221">
            <v>5</v>
          </cell>
          <cell r="J221" t="str">
            <v>Ingressos financers</v>
          </cell>
          <cell r="K221" t="str">
            <v>a) Ingressos de crèdits a llarg termini</v>
          </cell>
        </row>
        <row r="222">
          <cell r="B222">
            <v>7680</v>
          </cell>
          <cell r="C222" t="str">
            <v>768</v>
          </cell>
          <cell r="D222" t="str">
            <v>4.Interessos /Impostos /Provisions</v>
          </cell>
          <cell r="E222">
            <v>47</v>
          </cell>
          <cell r="F222" t="str">
            <v>Ingressos de crèdit a L/T</v>
          </cell>
          <cell r="G222" t="str">
            <v>Diferencias positivas de cambio</v>
          </cell>
          <cell r="H222" t="str">
            <v>INGRESSOS</v>
          </cell>
          <cell r="I222">
            <v>5</v>
          </cell>
          <cell r="J222" t="str">
            <v>Ingressos financers</v>
          </cell>
          <cell r="K222" t="str">
            <v>c) Diferències positives de canvi</v>
          </cell>
        </row>
        <row r="223">
          <cell r="B223">
            <v>7690</v>
          </cell>
          <cell r="C223" t="str">
            <v>769</v>
          </cell>
          <cell r="D223" t="str">
            <v>4.Interessos /Impostos /Provisions</v>
          </cell>
          <cell r="E223">
            <v>48</v>
          </cell>
          <cell r="F223" t="str">
            <v>Altres ingressos financers</v>
          </cell>
          <cell r="G223" t="str">
            <v>Otros ingresos financieros</v>
          </cell>
          <cell r="H223" t="str">
            <v>INGRESSOS</v>
          </cell>
          <cell r="I223">
            <v>5</v>
          </cell>
          <cell r="J223" t="str">
            <v>Ingressos financers</v>
          </cell>
          <cell r="K223" t="str">
            <v>b) Altres interessos i ingressos</v>
          </cell>
        </row>
        <row r="224">
          <cell r="B224">
            <v>7690</v>
          </cell>
          <cell r="C224" t="str">
            <v>769</v>
          </cell>
          <cell r="D224" t="str">
            <v>4.Interessos /Impostos /Provisions</v>
          </cell>
          <cell r="E224">
            <v>48</v>
          </cell>
          <cell r="F224" t="str">
            <v>Altres ingressos financers</v>
          </cell>
          <cell r="G224" t="str">
            <v>Otros ingresos financieros</v>
          </cell>
          <cell r="H224" t="str">
            <v>INGRESSOS</v>
          </cell>
          <cell r="I224">
            <v>5</v>
          </cell>
          <cell r="J224" t="str">
            <v>Ingressos financers</v>
          </cell>
          <cell r="K224" t="str">
            <v>b) Altres interessos i ingressos</v>
          </cell>
        </row>
        <row r="225">
          <cell r="B225">
            <v>7699</v>
          </cell>
          <cell r="C225" t="str">
            <v>769</v>
          </cell>
          <cell r="D225" t="str">
            <v>4.Interessos /Impostos /Provisions</v>
          </cell>
          <cell r="E225">
            <v>48</v>
          </cell>
          <cell r="F225" t="str">
            <v>Altres ingressos financers</v>
          </cell>
          <cell r="G225" t="str">
            <v>Otros ingresos financieros</v>
          </cell>
          <cell r="H225" t="str">
            <v>INGRESSOS</v>
          </cell>
          <cell r="I225">
            <v>5</v>
          </cell>
          <cell r="J225" t="str">
            <v>Ingressos financers</v>
          </cell>
          <cell r="K225" t="str">
            <v>b) Altres interessos i ingressos</v>
          </cell>
        </row>
        <row r="226">
          <cell r="B226">
            <v>7780</v>
          </cell>
          <cell r="C226" t="str">
            <v>778</v>
          </cell>
          <cell r="D226" t="str">
            <v>5.Ingressos /Despeses Extraordinaries</v>
          </cell>
          <cell r="E226">
            <v>56</v>
          </cell>
          <cell r="F226" t="str">
            <v>Ingressos Extraordinaris</v>
          </cell>
          <cell r="G226" t="str">
            <v>Ingresos excepcionales</v>
          </cell>
          <cell r="H226" t="str">
            <v>INGRESSOS</v>
          </cell>
          <cell r="I226">
            <v>6</v>
          </cell>
          <cell r="J226" t="str">
            <v>Ingressos extraordinaris</v>
          </cell>
          <cell r="K226" t="str">
            <v>Ingressos extraordinaris</v>
          </cell>
        </row>
        <row r="227">
          <cell r="B227">
            <v>7780</v>
          </cell>
          <cell r="C227" t="str">
            <v>778</v>
          </cell>
          <cell r="D227" t="str">
            <v>5.Ingressos /Despeses Extraordinaries</v>
          </cell>
          <cell r="E227">
            <v>56</v>
          </cell>
          <cell r="F227" t="str">
            <v>Ingressos Extraordinaris</v>
          </cell>
          <cell r="G227" t="str">
            <v>Ingresos por cesiones de uso de terreno</v>
          </cell>
          <cell r="H227" t="str">
            <v>INGRESSOS</v>
          </cell>
          <cell r="I227">
            <v>6</v>
          </cell>
          <cell r="J227" t="str">
            <v>Ingressos extraordinaris</v>
          </cell>
          <cell r="K227" t="str">
            <v>Ingressos extraordinaris</v>
          </cell>
        </row>
        <row r="228">
          <cell r="B228">
            <v>7931</v>
          </cell>
          <cell r="C228" t="str">
            <v>793</v>
          </cell>
          <cell r="D228" t="str">
            <v>4.Interessos /Impostos /Provisions</v>
          </cell>
          <cell r="E228">
            <v>50</v>
          </cell>
          <cell r="F228" t="str">
            <v>Provissió Insolvencia</v>
          </cell>
          <cell r="G228" t="str">
            <v>Reversión del deterioro de mercaderías</v>
          </cell>
          <cell r="H228" t="str">
            <v>INGRESSOS</v>
          </cell>
          <cell r="I228">
            <v>2</v>
          </cell>
          <cell r="J228" t="str">
            <v>Augment d'existències de productes acabats</v>
          </cell>
          <cell r="K228" t="str">
            <v>Augment d'existències de productes acabats</v>
          </cell>
        </row>
        <row r="229">
          <cell r="B229">
            <v>7954</v>
          </cell>
          <cell r="C229" t="str">
            <v>795</v>
          </cell>
          <cell r="D229" t="str">
            <v>4.Interessos /Impostos /Provisions</v>
          </cell>
          <cell r="E229">
            <v>50</v>
          </cell>
          <cell r="F229" t="str">
            <v>Provissió Insolvencia</v>
          </cell>
          <cell r="G229" t="str">
            <v>Exceso de provisión por insolvencias de la actividad</v>
          </cell>
          <cell r="H229" t="str">
            <v>INGRESSOS</v>
          </cell>
          <cell r="I229">
            <v>3</v>
          </cell>
          <cell r="J229" t="str">
            <v>Altres ingressos</v>
          </cell>
          <cell r="K229" t="str">
            <v>b) Excés provisions riscos i despeses</v>
          </cell>
        </row>
        <row r="230">
          <cell r="B230">
            <v>8400</v>
          </cell>
          <cell r="C230" t="str">
            <v>840</v>
          </cell>
          <cell r="D230" t="str">
            <v>5.Ingressos /Despeses Extraordinaries</v>
          </cell>
          <cell r="E230">
            <v>56</v>
          </cell>
          <cell r="F230" t="str">
            <v>Ingressos Extraordinaris</v>
          </cell>
          <cell r="G230" t="str">
            <v xml:space="preserve">Sub. Of. de capital </v>
          </cell>
          <cell r="H230" t="str">
            <v>INGRESSOS</v>
          </cell>
          <cell r="I230">
            <v>1</v>
          </cell>
          <cell r="J230" t="str">
            <v>Ingressos per la activitat</v>
          </cell>
          <cell r="K230" t="str">
            <v>a) Ingressos per vendes i prestació de serveis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YG"/>
      <sheetName val="PYG (PATRONAT)"/>
      <sheetName val="Datos"/>
      <sheetName val="Tabla buscar"/>
      <sheetName val="Anàlisi"/>
      <sheetName val="assentament"/>
      <sheetName val="maping 60-6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Cuenta</v>
          </cell>
          <cell r="B1" t="str">
            <v>4 dígitos</v>
          </cell>
          <cell r="C1" t="str">
            <v>Epigrafe</v>
          </cell>
          <cell r="D1" t="str">
            <v>Patronato 1</v>
          </cell>
          <cell r="E1" t="str">
            <v>Patronato 2</v>
          </cell>
          <cell r="F1" t="str">
            <v>Patronato 3</v>
          </cell>
          <cell r="G1" t="str">
            <v>Descripció compte</v>
          </cell>
          <cell r="H1" t="str">
            <v>Partida</v>
          </cell>
          <cell r="I1" t="str">
            <v>Número</v>
          </cell>
          <cell r="J1" t="str">
            <v>CCAA</v>
          </cell>
        </row>
        <row r="2">
          <cell r="B2">
            <v>1000</v>
          </cell>
          <cell r="C2" t="str">
            <v>100</v>
          </cell>
          <cell r="G2" t="str">
            <v>Capital ordinario</v>
          </cell>
          <cell r="H2" t="str">
            <v>Passiu</v>
          </cell>
          <cell r="I2">
            <v>1</v>
          </cell>
          <cell r="J2" t="str">
            <v>Fons dotacionals</v>
          </cell>
          <cell r="K2" t="str">
            <v>Fons dotacionals</v>
          </cell>
        </row>
        <row r="3">
          <cell r="B3">
            <v>1130</v>
          </cell>
          <cell r="C3" t="str">
            <v>113</v>
          </cell>
          <cell r="G3" t="str">
            <v>Reserva voluntaria</v>
          </cell>
          <cell r="H3" t="str">
            <v>Passiu</v>
          </cell>
          <cell r="I3">
            <v>3</v>
          </cell>
          <cell r="J3" t="str">
            <v>Excedents d'exercicis anteriors</v>
          </cell>
          <cell r="K3" t="str">
            <v>Excedents d'exercicis anteriors</v>
          </cell>
        </row>
        <row r="4">
          <cell r="B4">
            <v>1180</v>
          </cell>
          <cell r="C4" t="str">
            <v>118</v>
          </cell>
          <cell r="G4" t="str">
            <v>Aportaciones de socios o propietarios</v>
          </cell>
          <cell r="H4" t="str">
            <v>Passiu</v>
          </cell>
          <cell r="I4">
            <v>3</v>
          </cell>
          <cell r="J4" t="str">
            <v>Excedents d'exercicis anteriors</v>
          </cell>
          <cell r="K4" t="str">
            <v>Excedents d'exercicis anteriors</v>
          </cell>
        </row>
        <row r="5">
          <cell r="B5">
            <v>1211</v>
          </cell>
          <cell r="C5" t="str">
            <v>121</v>
          </cell>
          <cell r="G5" t="str">
            <v>Resultados negativos ejercicios anteriores</v>
          </cell>
          <cell r="H5" t="str">
            <v>Passiu</v>
          </cell>
          <cell r="I5">
            <v>3</v>
          </cell>
          <cell r="J5" t="str">
            <v>Excedents d'exercicis anteriors</v>
          </cell>
          <cell r="K5" t="str">
            <v>Excedents d'exercicis anteriors</v>
          </cell>
        </row>
        <row r="6">
          <cell r="B6">
            <v>1212</v>
          </cell>
          <cell r="C6" t="str">
            <v>121</v>
          </cell>
          <cell r="G6" t="str">
            <v>Resultados negativos ejercicios anteriores</v>
          </cell>
          <cell r="H6" t="str">
            <v>Passiu</v>
          </cell>
          <cell r="I6">
            <v>3</v>
          </cell>
          <cell r="J6" t="str">
            <v>Excedents d'exercicis anteriors</v>
          </cell>
          <cell r="K6" t="str">
            <v>Excedents d'exercicis anteriors</v>
          </cell>
        </row>
        <row r="7">
          <cell r="B7">
            <v>1290</v>
          </cell>
          <cell r="C7" t="str">
            <v>129</v>
          </cell>
          <cell r="G7" t="str">
            <v>Resultados del ejercicio</v>
          </cell>
          <cell r="H7" t="str">
            <v>Passiu</v>
          </cell>
          <cell r="I7">
            <v>4</v>
          </cell>
          <cell r="J7" t="str">
            <v>Excedents de l'exercici</v>
          </cell>
          <cell r="K7" t="str">
            <v>Excedents de l'exercici</v>
          </cell>
        </row>
        <row r="8">
          <cell r="B8">
            <v>1300</v>
          </cell>
          <cell r="C8" t="str">
            <v>130</v>
          </cell>
          <cell r="G8" t="str">
            <v>Subvenciones oficiales de capital</v>
          </cell>
          <cell r="H8" t="str">
            <v>Passiu</v>
          </cell>
          <cell r="I8">
            <v>5</v>
          </cell>
          <cell r="J8" t="str">
            <v>Ingressos a distribuir en diversos exercicis</v>
          </cell>
          <cell r="K8" t="str">
            <v>Ingressos a distribuir en diversos exercicis</v>
          </cell>
        </row>
        <row r="9">
          <cell r="B9">
            <v>1310</v>
          </cell>
          <cell r="C9" t="str">
            <v>131</v>
          </cell>
          <cell r="G9" t="str">
            <v>Donaciones y legados de capital</v>
          </cell>
          <cell r="H9" t="str">
            <v>Passiu</v>
          </cell>
          <cell r="I9">
            <v>5</v>
          </cell>
          <cell r="J9" t="str">
            <v>Ingressos a distribuir en diversos exercicis</v>
          </cell>
          <cell r="K9" t="str">
            <v>Ingressos a distribuir en diversos exercicis</v>
          </cell>
        </row>
        <row r="10">
          <cell r="B10">
            <v>1320</v>
          </cell>
          <cell r="C10" t="str">
            <v>132</v>
          </cell>
          <cell r="G10" t="str">
            <v>Otras subvenciones, donaciones y legados</v>
          </cell>
          <cell r="H10" t="str">
            <v>Passiu</v>
          </cell>
          <cell r="I10">
            <v>5</v>
          </cell>
          <cell r="J10" t="str">
            <v>Ingressos a distribuir en diversos exercicis</v>
          </cell>
          <cell r="K10" t="str">
            <v>Ingressos a distribuir en diversos exercicis</v>
          </cell>
        </row>
        <row r="11">
          <cell r="B11">
            <v>1321</v>
          </cell>
          <cell r="C11" t="str">
            <v>132</v>
          </cell>
          <cell r="G11" t="str">
            <v>Otras subvenciones, donaciones y legados</v>
          </cell>
          <cell r="H11" t="str">
            <v>Passiu</v>
          </cell>
          <cell r="I11">
            <v>5</v>
          </cell>
          <cell r="J11" t="str">
            <v>Ingressos a distribuir en diversos exercicis</v>
          </cell>
          <cell r="K11" t="str">
            <v>Ingressos a distribuir en diversos exercicis</v>
          </cell>
        </row>
        <row r="12">
          <cell r="B12">
            <v>1350</v>
          </cell>
          <cell r="C12" t="str">
            <v>135</v>
          </cell>
          <cell r="G12" t="str">
            <v>Diferencias de conversión</v>
          </cell>
          <cell r="H12" t="str">
            <v>Passiu</v>
          </cell>
          <cell r="I12">
            <v>5</v>
          </cell>
          <cell r="J12" t="str">
            <v>Ingressos a distribuir en diversos exercicis</v>
          </cell>
          <cell r="K12" t="str">
            <v>Ingressos a distribuir en diversos exercicis</v>
          </cell>
        </row>
        <row r="13">
          <cell r="B13">
            <v>1440</v>
          </cell>
          <cell r="C13" t="str">
            <v>144</v>
          </cell>
          <cell r="G13" t="str">
            <v>Fondo de Reversión (Hasta 2007)</v>
          </cell>
          <cell r="H13" t="str">
            <v>Passiu</v>
          </cell>
          <cell r="I13">
            <v>6</v>
          </cell>
          <cell r="J13" t="str">
            <v>Provisions riscos i despeses</v>
          </cell>
          <cell r="K13" t="str">
            <v>Provisions riscos i despeses</v>
          </cell>
        </row>
        <row r="14">
          <cell r="B14">
            <v>1700</v>
          </cell>
          <cell r="C14" t="str">
            <v>170</v>
          </cell>
          <cell r="G14" t="str">
            <v>Deudas a largo plazo con entidades de crédito</v>
          </cell>
          <cell r="H14" t="str">
            <v>Passiu</v>
          </cell>
          <cell r="I14">
            <v>7</v>
          </cell>
          <cell r="J14" t="str">
            <v>Deutes LT amb entitats de crèdit</v>
          </cell>
          <cell r="K14" t="str">
            <v>Deutes LT amb entitats de crèdit</v>
          </cell>
        </row>
        <row r="15">
          <cell r="B15">
            <v>1720</v>
          </cell>
          <cell r="C15" t="str">
            <v>172</v>
          </cell>
          <cell r="G15" t="str">
            <v>Deudas a largo plazo transformables en subvenciones, donacio</v>
          </cell>
          <cell r="H15" t="str">
            <v>Passiu</v>
          </cell>
          <cell r="I15">
            <v>9</v>
          </cell>
          <cell r="J15" t="str">
            <v>Altres creditors</v>
          </cell>
          <cell r="K15" t="str">
            <v>Altres deutes</v>
          </cell>
        </row>
        <row r="16">
          <cell r="B16">
            <v>1730</v>
          </cell>
          <cell r="C16" t="str">
            <v>173</v>
          </cell>
          <cell r="G16" t="str">
            <v>Proveedores de inmovilizado a largo plazo</v>
          </cell>
          <cell r="H16" t="str">
            <v>Passiu</v>
          </cell>
          <cell r="I16">
            <v>8</v>
          </cell>
          <cell r="J16" t="str">
            <v>Deutes amb entitats del grup i associades</v>
          </cell>
          <cell r="K16" t="str">
            <v>Proveïdors immobilitzat</v>
          </cell>
        </row>
        <row r="17">
          <cell r="B17">
            <v>1800</v>
          </cell>
          <cell r="C17" t="str">
            <v>180</v>
          </cell>
          <cell r="G17" t="str">
            <v>Fianzas recibidas a largo plazo</v>
          </cell>
          <cell r="H17" t="str">
            <v>Passiu</v>
          </cell>
          <cell r="I17">
            <v>9</v>
          </cell>
          <cell r="J17" t="str">
            <v>Altres creditors</v>
          </cell>
          <cell r="K17" t="str">
            <v>Fiances i dipòsits a llarg termini</v>
          </cell>
        </row>
        <row r="18">
          <cell r="B18">
            <v>1850</v>
          </cell>
          <cell r="C18" t="str">
            <v>185</v>
          </cell>
          <cell r="G18" t="str">
            <v>Depósitos recibidos a largo plazo</v>
          </cell>
          <cell r="H18" t="str">
            <v>Passiu</v>
          </cell>
          <cell r="I18">
            <v>9</v>
          </cell>
          <cell r="J18" t="str">
            <v>Altres creditors</v>
          </cell>
          <cell r="K18" t="str">
            <v>Fiances i dipòsits a llarg termini</v>
          </cell>
        </row>
        <row r="19">
          <cell r="B19">
            <v>2010</v>
          </cell>
          <cell r="C19" t="str">
            <v>201</v>
          </cell>
          <cell r="G19" t="str">
            <v>Concesiones administrativas</v>
          </cell>
          <cell r="H19" t="str">
            <v>Actiu</v>
          </cell>
          <cell r="I19">
            <v>2</v>
          </cell>
          <cell r="J19" t="str">
            <v>Immobilitzacions immaterials</v>
          </cell>
          <cell r="K19" t="str">
            <v>2.Concesiones administrativas</v>
          </cell>
        </row>
        <row r="20">
          <cell r="B20">
            <v>2020</v>
          </cell>
          <cell r="C20" t="str">
            <v>202</v>
          </cell>
          <cell r="G20" t="str">
            <v>Propiedad industrial</v>
          </cell>
          <cell r="H20" t="str">
            <v>Actiu</v>
          </cell>
          <cell r="I20">
            <v>2</v>
          </cell>
          <cell r="J20" t="str">
            <v>Immobilitzacions immaterials</v>
          </cell>
          <cell r="K20" t="str">
            <v>2.Concesiones administrativas</v>
          </cell>
        </row>
        <row r="21">
          <cell r="B21">
            <v>2050</v>
          </cell>
          <cell r="C21" t="str">
            <v>205</v>
          </cell>
          <cell r="G21" t="str">
            <v>Aplicaciones informáticas</v>
          </cell>
          <cell r="H21" t="str">
            <v>Actiu</v>
          </cell>
          <cell r="I21">
            <v>2</v>
          </cell>
          <cell r="J21" t="str">
            <v>Immobilitzacions immaterials</v>
          </cell>
          <cell r="K21" t="str">
            <v>4.Aplicacions informàtiques</v>
          </cell>
        </row>
        <row r="22">
          <cell r="B22">
            <v>2051</v>
          </cell>
          <cell r="C22" t="str">
            <v>205</v>
          </cell>
          <cell r="G22" t="str">
            <v>Aplicaciones informáticas en Curso</v>
          </cell>
          <cell r="H22" t="str">
            <v>Actiu</v>
          </cell>
          <cell r="I22">
            <v>4</v>
          </cell>
          <cell r="J22" t="str">
            <v>Altres immobilitzacions materials</v>
          </cell>
          <cell r="K22" t="str">
            <v>5.Acomptes i immobilitzacions en curs</v>
          </cell>
        </row>
        <row r="23">
          <cell r="B23">
            <v>2090</v>
          </cell>
          <cell r="C23" t="str">
            <v>209</v>
          </cell>
          <cell r="G23" t="str">
            <v>Anticipos para inmovilizaciones intangibles</v>
          </cell>
          <cell r="H23" t="str">
            <v>Actiu</v>
          </cell>
          <cell r="I23">
            <v>2</v>
          </cell>
          <cell r="J23" t="str">
            <v>Immobilitzacions immaterials</v>
          </cell>
          <cell r="K23" t="str">
            <v>5.Drets sobre béns en règim d'arrendament financer</v>
          </cell>
        </row>
        <row r="24">
          <cell r="B24">
            <v>2100</v>
          </cell>
          <cell r="C24" t="str">
            <v>210</v>
          </cell>
          <cell r="G24" t="str">
            <v>Terrenos y bienes naturales</v>
          </cell>
          <cell r="H24" t="str">
            <v>Actiu</v>
          </cell>
          <cell r="I24">
            <v>4</v>
          </cell>
          <cell r="J24" t="str">
            <v>Altres immobilitzacions materials</v>
          </cell>
          <cell r="K24" t="str">
            <v>1.Terrenys i construccions</v>
          </cell>
        </row>
        <row r="25">
          <cell r="B25">
            <v>2110</v>
          </cell>
          <cell r="C25" t="str">
            <v>211</v>
          </cell>
          <cell r="G25" t="str">
            <v>Construcciones</v>
          </cell>
          <cell r="H25" t="str">
            <v>Actiu</v>
          </cell>
          <cell r="I25">
            <v>4</v>
          </cell>
          <cell r="J25" t="str">
            <v>Altres immobilitzacions materials</v>
          </cell>
          <cell r="K25" t="str">
            <v>1.Terrenys i construccions</v>
          </cell>
        </row>
        <row r="26">
          <cell r="B26">
            <v>2120</v>
          </cell>
          <cell r="C26" t="str">
            <v>212</v>
          </cell>
          <cell r="G26" t="str">
            <v>Instalaciones técnicas</v>
          </cell>
          <cell r="H26" t="str">
            <v>Actiu</v>
          </cell>
          <cell r="I26">
            <v>4</v>
          </cell>
          <cell r="J26" t="str">
            <v>Altres immobilitzacions materials</v>
          </cell>
          <cell r="K26" t="str">
            <v>2. Instal.lacions tècniques i maquinària</v>
          </cell>
        </row>
        <row r="27">
          <cell r="B27">
            <v>2130</v>
          </cell>
          <cell r="C27" t="str">
            <v>213</v>
          </cell>
          <cell r="G27" t="str">
            <v>Maquinaria</v>
          </cell>
          <cell r="H27" t="str">
            <v>Actiu</v>
          </cell>
          <cell r="I27">
            <v>4</v>
          </cell>
          <cell r="J27" t="str">
            <v>Altres immobilitzacions materials</v>
          </cell>
          <cell r="K27" t="str">
            <v>6.Altre immobilitzat</v>
          </cell>
        </row>
        <row r="28">
          <cell r="B28">
            <v>2140</v>
          </cell>
          <cell r="C28" t="str">
            <v>214</v>
          </cell>
          <cell r="G28" t="str">
            <v>Utillaje</v>
          </cell>
          <cell r="H28" t="str">
            <v>Actiu</v>
          </cell>
          <cell r="I28">
            <v>4</v>
          </cell>
          <cell r="J28" t="str">
            <v>Altres immobilitzacions materials</v>
          </cell>
          <cell r="K28" t="str">
            <v>3.Altres instal.lacions, utillatge i mobiliari</v>
          </cell>
        </row>
        <row r="29">
          <cell r="B29">
            <v>2150</v>
          </cell>
          <cell r="C29" t="str">
            <v>215</v>
          </cell>
          <cell r="G29" t="str">
            <v>Otras instalaciones</v>
          </cell>
          <cell r="H29" t="str">
            <v>Actiu</v>
          </cell>
          <cell r="I29">
            <v>4</v>
          </cell>
          <cell r="J29" t="str">
            <v>Altres immobilitzacions materials</v>
          </cell>
          <cell r="K29" t="str">
            <v>3.Altres instal.lacions, utillatge i mobiliari</v>
          </cell>
        </row>
        <row r="30">
          <cell r="B30">
            <v>2160</v>
          </cell>
          <cell r="C30" t="str">
            <v>216</v>
          </cell>
          <cell r="G30" t="str">
            <v>Mobiliario</v>
          </cell>
          <cell r="H30" t="str">
            <v>Actiu</v>
          </cell>
          <cell r="I30">
            <v>4</v>
          </cell>
          <cell r="J30" t="str">
            <v>Altres immobilitzacions materials</v>
          </cell>
          <cell r="K30" t="str">
            <v>3.Altres instal.lacions, utillatge i mobiliari</v>
          </cell>
        </row>
        <row r="31">
          <cell r="B31">
            <v>2170</v>
          </cell>
          <cell r="C31" t="str">
            <v>217</v>
          </cell>
          <cell r="G31" t="str">
            <v>Equipos para procesos de información</v>
          </cell>
          <cell r="H31" t="str">
            <v>Actiu</v>
          </cell>
          <cell r="I31">
            <v>4</v>
          </cell>
          <cell r="J31" t="str">
            <v>Altres immobilitzacions materials</v>
          </cell>
          <cell r="K31" t="str">
            <v>4.Equips per a processament d'informació</v>
          </cell>
        </row>
        <row r="32">
          <cell r="B32">
            <v>2180</v>
          </cell>
          <cell r="C32" t="str">
            <v>218</v>
          </cell>
          <cell r="G32" t="str">
            <v>Elementos de transporte</v>
          </cell>
          <cell r="H32" t="str">
            <v>Actiu</v>
          </cell>
          <cell r="I32">
            <v>4</v>
          </cell>
          <cell r="J32" t="str">
            <v>Altres immobilitzacions materials</v>
          </cell>
          <cell r="K32" t="str">
            <v>6.Altre immobilitzat</v>
          </cell>
        </row>
        <row r="33">
          <cell r="B33">
            <v>2190</v>
          </cell>
          <cell r="C33" t="str">
            <v>219</v>
          </cell>
          <cell r="G33" t="str">
            <v>Otro inmovilizado material</v>
          </cell>
          <cell r="H33" t="str">
            <v>Actiu</v>
          </cell>
          <cell r="I33">
            <v>4</v>
          </cell>
          <cell r="J33" t="str">
            <v>Altres immobilitzacions materials</v>
          </cell>
          <cell r="K33" t="str">
            <v>6.Altre immobilitzat</v>
          </cell>
        </row>
        <row r="34">
          <cell r="B34">
            <v>2300</v>
          </cell>
          <cell r="C34" t="str">
            <v>230</v>
          </cell>
          <cell r="G34" t="str">
            <v>Adaptación de terrenos y bienes naturales</v>
          </cell>
          <cell r="H34" t="str">
            <v>Actiu</v>
          </cell>
          <cell r="I34">
            <v>4</v>
          </cell>
          <cell r="J34" t="str">
            <v>Altres immobilitzacions materials</v>
          </cell>
          <cell r="K34" t="str">
            <v>5.Acomptes i immobilitzacions en curs</v>
          </cell>
        </row>
        <row r="35">
          <cell r="B35">
            <v>2310</v>
          </cell>
          <cell r="C35" t="str">
            <v>231</v>
          </cell>
          <cell r="G35" t="str">
            <v>Construcciones en curso</v>
          </cell>
          <cell r="H35" t="str">
            <v>Actiu</v>
          </cell>
          <cell r="I35">
            <v>4</v>
          </cell>
          <cell r="J35" t="str">
            <v>Altres immobilitzacions materials</v>
          </cell>
          <cell r="K35" t="str">
            <v>5.Acomptes i immobilitzacions en curs</v>
          </cell>
        </row>
        <row r="36">
          <cell r="B36">
            <v>2320</v>
          </cell>
          <cell r="C36" t="str">
            <v>232</v>
          </cell>
          <cell r="G36" t="str">
            <v>Instalaciones técnicas en montaje</v>
          </cell>
          <cell r="H36" t="str">
            <v>Actiu</v>
          </cell>
          <cell r="I36">
            <v>4</v>
          </cell>
          <cell r="J36" t="str">
            <v>Altres immobilitzacions materials</v>
          </cell>
          <cell r="K36" t="str">
            <v>5.Acomptes i immobilitzacions en curs</v>
          </cell>
        </row>
        <row r="37">
          <cell r="B37">
            <v>2330</v>
          </cell>
          <cell r="C37" t="str">
            <v>233</v>
          </cell>
          <cell r="G37" t="str">
            <v>Maquinaria en montaje</v>
          </cell>
          <cell r="H37" t="str">
            <v>Actiu</v>
          </cell>
          <cell r="I37">
            <v>4</v>
          </cell>
          <cell r="J37" t="str">
            <v>Altres immobilitzacions materials</v>
          </cell>
          <cell r="K37" t="str">
            <v>5.Acomptes i immobilitzacions en curs</v>
          </cell>
        </row>
        <row r="38">
          <cell r="B38">
            <v>2360</v>
          </cell>
          <cell r="C38" t="str">
            <v>236</v>
          </cell>
          <cell r="G38" t="str">
            <v>Mobiliario en curso</v>
          </cell>
          <cell r="H38" t="str">
            <v>Actiu</v>
          </cell>
          <cell r="I38">
            <v>4</v>
          </cell>
          <cell r="J38" t="str">
            <v>Altres immobilitzacions materials</v>
          </cell>
          <cell r="K38" t="str">
            <v>5.Acomptes i immobilitzacions en curs</v>
          </cell>
        </row>
        <row r="39">
          <cell r="B39">
            <v>2370</v>
          </cell>
          <cell r="C39" t="str">
            <v>237</v>
          </cell>
          <cell r="G39" t="str">
            <v>Equipos para procesos de información en montaje</v>
          </cell>
          <cell r="H39" t="str">
            <v>Actiu</v>
          </cell>
          <cell r="I39">
            <v>4</v>
          </cell>
          <cell r="J39" t="str">
            <v>Altres immobilitzacions materials</v>
          </cell>
          <cell r="K39" t="str">
            <v>5.Acomptes i immobilitzacions en curs</v>
          </cell>
        </row>
        <row r="40">
          <cell r="B40">
            <v>2390</v>
          </cell>
          <cell r="C40" t="str">
            <v>239</v>
          </cell>
          <cell r="G40" t="str">
            <v>Anticipos para inmovilizaciones materiales</v>
          </cell>
          <cell r="H40" t="str">
            <v>Actiu</v>
          </cell>
          <cell r="I40">
            <v>4</v>
          </cell>
          <cell r="J40" t="str">
            <v>Altres immobilitzacions materials</v>
          </cell>
          <cell r="K40" t="str">
            <v>5.Acomptes i immobilitzacions en curs</v>
          </cell>
        </row>
        <row r="41">
          <cell r="B41">
            <v>2423</v>
          </cell>
          <cell r="C41" t="str">
            <v>242</v>
          </cell>
          <cell r="G41" t="str">
            <v>créditos a largo plazo a partes vinculadas</v>
          </cell>
          <cell r="H41" t="str">
            <v>Actiu</v>
          </cell>
          <cell r="I41">
            <v>5</v>
          </cell>
          <cell r="J41" t="str">
            <v xml:space="preserve"> Immobilitzacions financeres</v>
          </cell>
          <cell r="K41" t="str">
            <v xml:space="preserve"> Immobilitzacions financeres</v>
          </cell>
        </row>
        <row r="42">
          <cell r="B42">
            <v>2500</v>
          </cell>
          <cell r="C42" t="str">
            <v>250</v>
          </cell>
          <cell r="G42" t="str">
            <v>Inversiones financieras a largo plazo en instrumentos de pat</v>
          </cell>
          <cell r="H42" t="str">
            <v>Actiu</v>
          </cell>
          <cell r="I42">
            <v>5</v>
          </cell>
          <cell r="J42" t="str">
            <v xml:space="preserve"> Immobilitzacions financeres</v>
          </cell>
          <cell r="K42" t="str">
            <v xml:space="preserve"> Immobilitzacions financeres</v>
          </cell>
        </row>
        <row r="43">
          <cell r="B43">
            <v>2520</v>
          </cell>
          <cell r="C43" t="str">
            <v>252</v>
          </cell>
          <cell r="G43" t="str">
            <v>créditos a largo plazo</v>
          </cell>
          <cell r="H43" t="str">
            <v>Actiu</v>
          </cell>
          <cell r="I43">
            <v>5</v>
          </cell>
          <cell r="J43" t="str">
            <v xml:space="preserve"> Immobilitzacions financeres</v>
          </cell>
          <cell r="K43" t="str">
            <v xml:space="preserve"> Immobilitzacions financeres</v>
          </cell>
        </row>
        <row r="44">
          <cell r="B44">
            <v>2600</v>
          </cell>
          <cell r="C44" t="str">
            <v>260</v>
          </cell>
          <cell r="G44" t="str">
            <v>Fianzas constituidas a largo plazo</v>
          </cell>
          <cell r="H44" t="str">
            <v>Actiu</v>
          </cell>
          <cell r="I44">
            <v>5</v>
          </cell>
          <cell r="J44" t="str">
            <v xml:space="preserve"> Immobilitzacions financeres</v>
          </cell>
          <cell r="K44" t="str">
            <v xml:space="preserve"> Immobilitzacions financeres</v>
          </cell>
        </row>
        <row r="45">
          <cell r="B45">
            <v>2650</v>
          </cell>
          <cell r="C45" t="str">
            <v>265</v>
          </cell>
          <cell r="G45" t="str">
            <v>Depósitos constituidos a largo plazo</v>
          </cell>
          <cell r="H45" t="str">
            <v>Actiu</v>
          </cell>
          <cell r="I45">
            <v>5</v>
          </cell>
          <cell r="J45" t="str">
            <v xml:space="preserve"> Immobilitzacions financeres</v>
          </cell>
          <cell r="K45" t="str">
            <v xml:space="preserve"> Immobilitzacions financeres</v>
          </cell>
        </row>
        <row r="46">
          <cell r="B46">
            <v>2700</v>
          </cell>
          <cell r="C46" t="str">
            <v>270</v>
          </cell>
          <cell r="G46" t="str">
            <v>Gastos de formalización de deudas (Hasta 2007)</v>
          </cell>
          <cell r="H46" t="str">
            <v>Actiu</v>
          </cell>
          <cell r="I46">
            <v>6</v>
          </cell>
          <cell r="J46" t="str">
            <v>Despeses a distribuir en diversos exercicis</v>
          </cell>
          <cell r="K46" t="str">
            <v>Despeses a distribuir en diversos exercicis</v>
          </cell>
        </row>
        <row r="47">
          <cell r="B47">
            <v>2720</v>
          </cell>
          <cell r="C47" t="str">
            <v>272</v>
          </cell>
          <cell r="G47" t="str">
            <v>Gastos por intereses diferidos (Hasta 2007)</v>
          </cell>
          <cell r="H47" t="str">
            <v>Actiu</v>
          </cell>
          <cell r="I47">
            <v>6</v>
          </cell>
          <cell r="J47" t="str">
            <v>Despeses a distribuir en diversos exercicis</v>
          </cell>
          <cell r="K47" t="str">
            <v>Despeses a distribuir en diversos exercicis</v>
          </cell>
        </row>
        <row r="48">
          <cell r="B48">
            <v>2801</v>
          </cell>
          <cell r="C48" t="str">
            <v>280</v>
          </cell>
          <cell r="G48" t="str">
            <v>Amortización acumulada de concesiones administrativas</v>
          </cell>
          <cell r="H48" t="str">
            <v>Actiu</v>
          </cell>
          <cell r="I48">
            <v>2</v>
          </cell>
          <cell r="J48" t="str">
            <v>Immobilitzacions immaterials</v>
          </cell>
          <cell r="K48" t="str">
            <v>9.Amortitzacions</v>
          </cell>
        </row>
        <row r="49">
          <cell r="B49">
            <v>2802</v>
          </cell>
          <cell r="C49" t="str">
            <v>280</v>
          </cell>
          <cell r="G49" t="str">
            <v>Amortización acumulada de propiedad industrial</v>
          </cell>
          <cell r="H49" t="str">
            <v>Actiu</v>
          </cell>
          <cell r="I49">
            <v>2</v>
          </cell>
          <cell r="J49" t="str">
            <v>Immobilitzacions immaterials</v>
          </cell>
          <cell r="K49" t="str">
            <v>9.Amortitzacions</v>
          </cell>
        </row>
        <row r="50">
          <cell r="B50">
            <v>2805</v>
          </cell>
          <cell r="C50" t="str">
            <v>280</v>
          </cell>
          <cell r="G50" t="str">
            <v>Amortización acumulada de aplicaciones informáticas</v>
          </cell>
          <cell r="H50" t="str">
            <v>Actiu</v>
          </cell>
          <cell r="I50">
            <v>2</v>
          </cell>
          <cell r="J50" t="str">
            <v>Immobilitzacions immaterials</v>
          </cell>
          <cell r="K50" t="str">
            <v>9.Amortitzacions</v>
          </cell>
        </row>
        <row r="51">
          <cell r="B51">
            <v>2809</v>
          </cell>
          <cell r="C51" t="str">
            <v>280</v>
          </cell>
          <cell r="G51" t="str">
            <v>Amortización acumulada Leasing (hasta 2007)</v>
          </cell>
          <cell r="H51" t="str">
            <v>Actiu</v>
          </cell>
          <cell r="I51">
            <v>2</v>
          </cell>
          <cell r="J51" t="str">
            <v>Immobilitzacions immaterials</v>
          </cell>
          <cell r="K51" t="str">
            <v>9.Amortitzacions</v>
          </cell>
        </row>
        <row r="52">
          <cell r="B52">
            <v>2810</v>
          </cell>
          <cell r="C52" t="str">
            <v>281</v>
          </cell>
          <cell r="G52" t="str">
            <v>Amortización acumulada de Terrenos y bienes naturales</v>
          </cell>
          <cell r="H52" t="str">
            <v>Actiu</v>
          </cell>
          <cell r="I52">
            <v>4</v>
          </cell>
          <cell r="J52" t="str">
            <v>Altres immobilitzacions materials</v>
          </cell>
          <cell r="K52" t="str">
            <v>8.Amortitzacions</v>
          </cell>
        </row>
        <row r="53">
          <cell r="B53">
            <v>2811</v>
          </cell>
          <cell r="C53" t="str">
            <v>281</v>
          </cell>
          <cell r="G53" t="str">
            <v>Amortización acumulada de construcciones</v>
          </cell>
          <cell r="H53" t="str">
            <v>Actiu</v>
          </cell>
          <cell r="I53">
            <v>4</v>
          </cell>
          <cell r="J53" t="str">
            <v>Altres immobilitzacions materials</v>
          </cell>
          <cell r="K53" t="str">
            <v>8.Amortitzacions</v>
          </cell>
        </row>
        <row r="54">
          <cell r="B54">
            <v>2812</v>
          </cell>
          <cell r="C54" t="str">
            <v>281</v>
          </cell>
          <cell r="G54" t="str">
            <v>Amortización acumulada de instalaciones técnicas</v>
          </cell>
          <cell r="H54" t="str">
            <v>Actiu</v>
          </cell>
          <cell r="I54">
            <v>4</v>
          </cell>
          <cell r="J54" t="str">
            <v>Altres immobilitzacions materials</v>
          </cell>
          <cell r="K54" t="str">
            <v>8.Amortitzacions</v>
          </cell>
        </row>
        <row r="55">
          <cell r="B55">
            <v>2813</v>
          </cell>
          <cell r="C55" t="str">
            <v>281</v>
          </cell>
          <cell r="G55" t="str">
            <v>Amortización acumulada de maquinaria</v>
          </cell>
          <cell r="H55" t="str">
            <v>Actiu</v>
          </cell>
          <cell r="I55">
            <v>4</v>
          </cell>
          <cell r="J55" t="str">
            <v>Altres immobilitzacions materials</v>
          </cell>
          <cell r="K55" t="str">
            <v>8.Amortitzacions</v>
          </cell>
        </row>
        <row r="56">
          <cell r="B56">
            <v>2814</v>
          </cell>
          <cell r="C56" t="str">
            <v>281</v>
          </cell>
          <cell r="G56" t="str">
            <v>Amortización acumulada de utillaje</v>
          </cell>
          <cell r="H56" t="str">
            <v>Actiu</v>
          </cell>
          <cell r="I56">
            <v>4</v>
          </cell>
          <cell r="J56" t="str">
            <v>Altres immobilitzacions materials</v>
          </cell>
          <cell r="K56" t="str">
            <v>8.Amortitzacions</v>
          </cell>
        </row>
        <row r="57">
          <cell r="B57">
            <v>2815</v>
          </cell>
          <cell r="C57" t="str">
            <v>281</v>
          </cell>
          <cell r="G57" t="str">
            <v>Amortización acumulada de otras instalaciones</v>
          </cell>
          <cell r="H57" t="str">
            <v>Actiu</v>
          </cell>
          <cell r="I57">
            <v>4</v>
          </cell>
          <cell r="J57" t="str">
            <v>Altres immobilitzacions materials</v>
          </cell>
          <cell r="K57" t="str">
            <v>8.Amortitzacions</v>
          </cell>
        </row>
        <row r="58">
          <cell r="B58">
            <v>2816</v>
          </cell>
          <cell r="C58" t="str">
            <v>281</v>
          </cell>
          <cell r="G58" t="str">
            <v>Amortización acumulada de mobiliario</v>
          </cell>
          <cell r="H58" t="str">
            <v>Actiu</v>
          </cell>
          <cell r="I58">
            <v>4</v>
          </cell>
          <cell r="J58" t="str">
            <v>Altres immobilitzacions materials</v>
          </cell>
          <cell r="K58" t="str">
            <v>8.Amortitzacions</v>
          </cell>
        </row>
        <row r="59">
          <cell r="B59">
            <v>2817</v>
          </cell>
          <cell r="C59" t="str">
            <v>281</v>
          </cell>
          <cell r="G59" t="str">
            <v>Amortización acumulada de equipos para procesos de informaci</v>
          </cell>
          <cell r="H59" t="str">
            <v>Actiu</v>
          </cell>
          <cell r="I59">
            <v>4</v>
          </cell>
          <cell r="J59" t="str">
            <v>Altres immobilitzacions materials</v>
          </cell>
          <cell r="K59" t="str">
            <v>8.Amortitzacions</v>
          </cell>
        </row>
        <row r="60">
          <cell r="B60">
            <v>2818</v>
          </cell>
          <cell r="C60" t="str">
            <v>281</v>
          </cell>
          <cell r="G60" t="str">
            <v>Amortización acumulada de elementos de transporte</v>
          </cell>
          <cell r="H60" t="str">
            <v>Actiu</v>
          </cell>
          <cell r="I60">
            <v>4</v>
          </cell>
          <cell r="J60" t="str">
            <v>Altres immobilitzacions materials</v>
          </cell>
          <cell r="K60" t="str">
            <v>8.Amortitzacions</v>
          </cell>
        </row>
        <row r="61">
          <cell r="B61">
            <v>2819</v>
          </cell>
          <cell r="C61" t="str">
            <v>281</v>
          </cell>
          <cell r="G61" t="str">
            <v>Amortización acumulada de otro inmovilizado material</v>
          </cell>
          <cell r="H61" t="str">
            <v>Actiu</v>
          </cell>
          <cell r="I61">
            <v>4</v>
          </cell>
          <cell r="J61" t="str">
            <v>Altres immobilitzacions materials</v>
          </cell>
          <cell r="K61" t="str">
            <v>8.Amortitzacions</v>
          </cell>
        </row>
        <row r="62">
          <cell r="B62">
            <v>3000</v>
          </cell>
          <cell r="C62" t="str">
            <v>300</v>
          </cell>
          <cell r="G62" t="str">
            <v>Mercaderías A</v>
          </cell>
          <cell r="H62" t="str">
            <v>Actiu</v>
          </cell>
          <cell r="I62">
            <v>7</v>
          </cell>
          <cell r="J62" t="str">
            <v xml:space="preserve"> Existències</v>
          </cell>
          <cell r="K62" t="str">
            <v xml:space="preserve"> Existències</v>
          </cell>
        </row>
        <row r="63">
          <cell r="B63">
            <v>3210</v>
          </cell>
          <cell r="C63" t="str">
            <v>321</v>
          </cell>
          <cell r="G63" t="str">
            <v>Combustibles</v>
          </cell>
          <cell r="H63" t="str">
            <v>Actiu</v>
          </cell>
          <cell r="I63">
            <v>7</v>
          </cell>
          <cell r="J63" t="str">
            <v xml:space="preserve"> Existències</v>
          </cell>
          <cell r="K63" t="str">
            <v xml:space="preserve"> Existències</v>
          </cell>
        </row>
        <row r="64">
          <cell r="B64">
            <v>3260</v>
          </cell>
          <cell r="C64" t="str">
            <v>326</v>
          </cell>
          <cell r="G64" t="str">
            <v>Embalajes</v>
          </cell>
          <cell r="H64" t="str">
            <v>Actiu</v>
          </cell>
          <cell r="I64">
            <v>7</v>
          </cell>
          <cell r="J64" t="str">
            <v xml:space="preserve"> Existències</v>
          </cell>
          <cell r="K64" t="str">
            <v xml:space="preserve"> Existències</v>
          </cell>
        </row>
        <row r="65">
          <cell r="B65">
            <v>3280</v>
          </cell>
          <cell r="C65" t="str">
            <v>328</v>
          </cell>
          <cell r="G65" t="str">
            <v>Material de oficina</v>
          </cell>
          <cell r="H65" t="str">
            <v>Actiu</v>
          </cell>
          <cell r="I65">
            <v>7</v>
          </cell>
          <cell r="J65" t="str">
            <v xml:space="preserve"> Existències</v>
          </cell>
          <cell r="K65" t="str">
            <v xml:space="preserve"> Existències</v>
          </cell>
        </row>
        <row r="66">
          <cell r="B66">
            <v>4000</v>
          </cell>
          <cell r="C66" t="str">
            <v>400</v>
          </cell>
          <cell r="G66" t="str">
            <v>Proveedores (euros)</v>
          </cell>
          <cell r="H66" t="str">
            <v>Passiu</v>
          </cell>
          <cell r="I66">
            <v>14</v>
          </cell>
          <cell r="J66" t="str">
            <v>Proveïdors i altres creditors</v>
          </cell>
          <cell r="K66" t="str">
            <v>Proveïdors i altres creditors</v>
          </cell>
        </row>
        <row r="67">
          <cell r="B67">
            <v>4004</v>
          </cell>
          <cell r="C67" t="str">
            <v>400</v>
          </cell>
          <cell r="G67" t="str">
            <v>Proveedores (moneda extranjera)</v>
          </cell>
          <cell r="H67" t="str">
            <v>Passiu</v>
          </cell>
          <cell r="I67">
            <v>14</v>
          </cell>
          <cell r="J67" t="str">
            <v>Proveïdors i altres creditors</v>
          </cell>
          <cell r="K67" t="str">
            <v>Proveïdors i altres creditors</v>
          </cell>
        </row>
        <row r="68">
          <cell r="B68">
            <v>4009</v>
          </cell>
          <cell r="C68" t="str">
            <v>400</v>
          </cell>
          <cell r="G68" t="str">
            <v>Proveedores, facturas pendientes de recibir o de formalizar</v>
          </cell>
          <cell r="H68" t="str">
            <v>Passiu</v>
          </cell>
          <cell r="I68">
            <v>14</v>
          </cell>
          <cell r="J68" t="str">
            <v>Proveïdors i altres creditors</v>
          </cell>
          <cell r="K68" t="str">
            <v>Proveïdors i altres creditors</v>
          </cell>
        </row>
        <row r="69">
          <cell r="B69">
            <v>4010</v>
          </cell>
          <cell r="C69" t="str">
            <v>401</v>
          </cell>
          <cell r="G69" t="str">
            <v>Proveedores, efectos comerciales a pagar</v>
          </cell>
          <cell r="H69" t="str">
            <v>Passiu</v>
          </cell>
          <cell r="I69">
            <v>14</v>
          </cell>
          <cell r="J69" t="str">
            <v>Proveïdors i altres creditors</v>
          </cell>
          <cell r="K69" t="str">
            <v>Proveïdors i altres creditors</v>
          </cell>
        </row>
        <row r="70">
          <cell r="B70">
            <v>4030</v>
          </cell>
          <cell r="C70" t="str">
            <v>403</v>
          </cell>
          <cell r="G70" t="str">
            <v>Proveedores, empresas del grupo (euros)</v>
          </cell>
          <cell r="H70" t="str">
            <v>Passiu</v>
          </cell>
          <cell r="I70">
            <v>14</v>
          </cell>
          <cell r="J70" t="str">
            <v>Proveïdors i altres creditors</v>
          </cell>
          <cell r="K70" t="str">
            <v>Proveïdors i altres creditors</v>
          </cell>
        </row>
        <row r="71">
          <cell r="B71">
            <v>4031</v>
          </cell>
          <cell r="C71" t="str">
            <v>403</v>
          </cell>
          <cell r="G71" t="str">
            <v>Efectos comerciales a pagar, empresas del grupo</v>
          </cell>
          <cell r="H71" t="str">
            <v>Passiu</v>
          </cell>
          <cell r="I71">
            <v>14</v>
          </cell>
          <cell r="J71" t="str">
            <v>Proveïdors i altres creditors</v>
          </cell>
          <cell r="K71" t="str">
            <v>Proveïdors i altres creditors</v>
          </cell>
        </row>
        <row r="72">
          <cell r="B72">
            <v>4034</v>
          </cell>
          <cell r="C72" t="str">
            <v>403</v>
          </cell>
          <cell r="G72" t="str">
            <v>Proveedores, empresas del grupo (moneda extranjera)</v>
          </cell>
          <cell r="H72" t="str">
            <v>Passiu</v>
          </cell>
          <cell r="I72">
            <v>14</v>
          </cell>
          <cell r="J72" t="str">
            <v>Proveïdors i altres creditors</v>
          </cell>
          <cell r="K72" t="str">
            <v>Proveïdors i altres creditors</v>
          </cell>
        </row>
        <row r="73">
          <cell r="B73">
            <v>4036</v>
          </cell>
          <cell r="C73" t="str">
            <v>403</v>
          </cell>
          <cell r="G73" t="str">
            <v>Envases y embalajes a devolver a proveedores, empresas del g</v>
          </cell>
          <cell r="H73" t="str">
            <v>Passiu</v>
          </cell>
          <cell r="I73">
            <v>14</v>
          </cell>
          <cell r="J73" t="str">
            <v>Proveïdors i altres creditors</v>
          </cell>
          <cell r="K73" t="str">
            <v>Proveïdors i altres creditors</v>
          </cell>
        </row>
        <row r="74">
          <cell r="B74">
            <v>4039</v>
          </cell>
          <cell r="C74" t="str">
            <v>403</v>
          </cell>
          <cell r="G74" t="str">
            <v>Proveedores, empresas del grupo, facturas pendientes de reci</v>
          </cell>
          <cell r="H74" t="str">
            <v>Passiu</v>
          </cell>
          <cell r="I74">
            <v>14</v>
          </cell>
          <cell r="J74" t="str">
            <v>Proveïdors i altres creditors</v>
          </cell>
          <cell r="K74" t="str">
            <v>Proveïdors i altres creditors</v>
          </cell>
        </row>
        <row r="75">
          <cell r="B75">
            <v>4070</v>
          </cell>
          <cell r="C75" t="str">
            <v>407</v>
          </cell>
          <cell r="G75" t="str">
            <v>Anticipos a proveedores</v>
          </cell>
          <cell r="H75" t="str">
            <v>Passiu</v>
          </cell>
          <cell r="I75">
            <v>14</v>
          </cell>
          <cell r="J75" t="str">
            <v>Proveïdors i altres creditors</v>
          </cell>
          <cell r="K75" t="str">
            <v>Proveïdors i altres creditors</v>
          </cell>
        </row>
        <row r="76">
          <cell r="B76">
            <v>4100</v>
          </cell>
          <cell r="C76" t="str">
            <v>410</v>
          </cell>
          <cell r="G76" t="str">
            <v>Acreedores por prestaciones de servicios (euros)</v>
          </cell>
          <cell r="H76" t="str">
            <v>Passiu</v>
          </cell>
          <cell r="I76">
            <v>14</v>
          </cell>
          <cell r="J76" t="str">
            <v>Proveïdors i altres creditors</v>
          </cell>
          <cell r="K76" t="str">
            <v>Proveïdors i altres creditors</v>
          </cell>
        </row>
        <row r="77">
          <cell r="B77">
            <v>4104</v>
          </cell>
          <cell r="C77" t="str">
            <v>410</v>
          </cell>
          <cell r="G77" t="str">
            <v>Acreedores por prestaciones de servicios, (moneda extranjera</v>
          </cell>
          <cell r="H77" t="str">
            <v>Passiu</v>
          </cell>
          <cell r="I77">
            <v>14</v>
          </cell>
          <cell r="J77" t="str">
            <v>Proveïdors i altres creditors</v>
          </cell>
          <cell r="K77" t="str">
            <v>Proveïdors i altres creditors</v>
          </cell>
        </row>
        <row r="78">
          <cell r="B78">
            <v>4109</v>
          </cell>
          <cell r="C78" t="str">
            <v>410</v>
          </cell>
          <cell r="G78" t="str">
            <v>Acreedores por prestaciones de servicios, facturas pendiente</v>
          </cell>
          <cell r="H78" t="str">
            <v>Passiu</v>
          </cell>
          <cell r="I78">
            <v>14</v>
          </cell>
          <cell r="J78" t="str">
            <v>Proveïdors i altres creditors</v>
          </cell>
          <cell r="K78" t="str">
            <v>Proveïdors i altres creditors</v>
          </cell>
        </row>
        <row r="79">
          <cell r="B79">
            <v>4300</v>
          </cell>
          <cell r="C79" t="str">
            <v>430</v>
          </cell>
          <cell r="G79" t="str">
            <v>Clientes (euros)</v>
          </cell>
          <cell r="H79" t="str">
            <v>Actiu</v>
          </cell>
          <cell r="I79">
            <v>8</v>
          </cell>
          <cell r="J79" t="str">
            <v>Usuaris, patrocinadors i altres deutors de les acti</v>
          </cell>
          <cell r="K79" t="str">
            <v>Usuaris, patrocinadors i altres deutors de les acti</v>
          </cell>
        </row>
        <row r="80">
          <cell r="B80">
            <v>4304</v>
          </cell>
          <cell r="C80" t="str">
            <v>430</v>
          </cell>
          <cell r="G80" t="str">
            <v>Clientes, (moneda extranjera)</v>
          </cell>
          <cell r="H80" t="str">
            <v>Actiu</v>
          </cell>
          <cell r="I80">
            <v>8</v>
          </cell>
          <cell r="J80" t="str">
            <v>Usuaris, patrocinadors i altres deutors de les acti</v>
          </cell>
          <cell r="K80" t="str">
            <v>Usuaris, patrocinadors i altres deutors de les acti</v>
          </cell>
        </row>
        <row r="81">
          <cell r="B81">
            <v>4309</v>
          </cell>
          <cell r="C81" t="str">
            <v>430</v>
          </cell>
          <cell r="G81" t="str">
            <v>Clientes, facturas pendientes de formalizar</v>
          </cell>
          <cell r="H81" t="str">
            <v>Actiu</v>
          </cell>
          <cell r="I81">
            <v>8</v>
          </cell>
          <cell r="J81" t="str">
            <v>Usuaris, patrocinadors i altres deutors de les acti</v>
          </cell>
          <cell r="K81" t="str">
            <v>Usuaris, patrocinadors i altres deutors de les acti</v>
          </cell>
        </row>
        <row r="82">
          <cell r="B82">
            <v>4310</v>
          </cell>
          <cell r="C82" t="str">
            <v>431</v>
          </cell>
          <cell r="G82" t="str">
            <v>Efectos comerciales en cartera</v>
          </cell>
          <cell r="H82" t="str">
            <v>Actiu</v>
          </cell>
          <cell r="I82">
            <v>8</v>
          </cell>
          <cell r="J82" t="str">
            <v>Usuaris, patrocinadors i altres deutors de les acti</v>
          </cell>
          <cell r="K82" t="str">
            <v>Usuaris, patrocinadors i altres deutors de les acti</v>
          </cell>
        </row>
        <row r="83">
          <cell r="B83">
            <v>4311</v>
          </cell>
          <cell r="C83" t="str">
            <v>431</v>
          </cell>
          <cell r="G83" t="str">
            <v>Efectos comerciales descontados</v>
          </cell>
          <cell r="H83" t="str">
            <v>Actiu</v>
          </cell>
          <cell r="I83">
            <v>8</v>
          </cell>
          <cell r="J83" t="str">
            <v>Usuaris, patrocinadors i altres deutors de les acti</v>
          </cell>
          <cell r="K83" t="str">
            <v>Usuaris, patrocinadors i altres deutors de les acti</v>
          </cell>
        </row>
        <row r="84">
          <cell r="B84">
            <v>4312</v>
          </cell>
          <cell r="C84" t="str">
            <v>431</v>
          </cell>
          <cell r="G84" t="str">
            <v>Efectos comerciales en gestión de cobro</v>
          </cell>
          <cell r="H84" t="str">
            <v>Actiu</v>
          </cell>
          <cell r="I84">
            <v>8</v>
          </cell>
          <cell r="J84" t="str">
            <v>Usuaris, patrocinadors i altres deutors de les acti</v>
          </cell>
          <cell r="K84" t="str">
            <v>Usuaris, patrocinadors i altres deutors de les acti</v>
          </cell>
        </row>
        <row r="85">
          <cell r="B85">
            <v>4313</v>
          </cell>
          <cell r="C85" t="str">
            <v>431</v>
          </cell>
          <cell r="G85" t="str">
            <v>Clientes, efectos comerciales a cobrar</v>
          </cell>
          <cell r="H85" t="str">
            <v>Actiu</v>
          </cell>
          <cell r="I85">
            <v>8</v>
          </cell>
          <cell r="J85" t="str">
            <v>Usuaris, patrocinadors i altres deutors de les acti</v>
          </cell>
          <cell r="K85" t="str">
            <v>Usuaris, patrocinadors i altres deutors de les acti</v>
          </cell>
        </row>
        <row r="86">
          <cell r="B86">
            <v>4315</v>
          </cell>
          <cell r="C86" t="str">
            <v>431</v>
          </cell>
          <cell r="G86" t="str">
            <v>Efectos comerciales impagados</v>
          </cell>
          <cell r="H86" t="str">
            <v>Actiu</v>
          </cell>
          <cell r="I86">
            <v>8</v>
          </cell>
          <cell r="J86" t="str">
            <v>Usuaris, patrocinadors i altres deutors de les acti</v>
          </cell>
          <cell r="K86" t="str">
            <v>Usuaris, patrocinadors i altres deutors de les acti</v>
          </cell>
        </row>
        <row r="87">
          <cell r="B87">
            <v>4330</v>
          </cell>
          <cell r="C87" t="str">
            <v>433</v>
          </cell>
          <cell r="G87" t="str">
            <v>Clientes empresas del grupo (euros)</v>
          </cell>
          <cell r="H87" t="str">
            <v>Actiu</v>
          </cell>
          <cell r="I87">
            <v>8</v>
          </cell>
          <cell r="J87" t="str">
            <v>Usuaris, patrocinadors i altres deutors de les acti</v>
          </cell>
          <cell r="K87" t="str">
            <v>Usuaris, patrocinadors i altres deutors de les acti</v>
          </cell>
        </row>
        <row r="88">
          <cell r="B88">
            <v>4331</v>
          </cell>
          <cell r="C88" t="str">
            <v>433</v>
          </cell>
          <cell r="G88" t="str">
            <v>Efectos comerciales a cobrar, empresas del grupo</v>
          </cell>
          <cell r="H88" t="str">
            <v>Actiu</v>
          </cell>
          <cell r="I88">
            <v>8</v>
          </cell>
          <cell r="J88" t="str">
            <v>Usuaris, patrocinadors i altres deutors de les acti</v>
          </cell>
          <cell r="K88" t="str">
            <v>Usuaris, patrocinadors i altres deutors de les acti</v>
          </cell>
        </row>
        <row r="89">
          <cell r="B89">
            <v>4334</v>
          </cell>
          <cell r="C89" t="str">
            <v>433</v>
          </cell>
          <cell r="G89" t="str">
            <v>Clientes empresas del grupo, (moneda extranjera)</v>
          </cell>
          <cell r="H89" t="str">
            <v>Actiu</v>
          </cell>
          <cell r="I89">
            <v>8</v>
          </cell>
          <cell r="J89" t="str">
            <v>Usuaris, patrocinadors i altres deutors de les acti</v>
          </cell>
          <cell r="K89" t="str">
            <v>Usuaris, patrocinadors i altres deutors de les acti</v>
          </cell>
        </row>
        <row r="90">
          <cell r="B90">
            <v>4336</v>
          </cell>
          <cell r="C90" t="str">
            <v>433</v>
          </cell>
          <cell r="G90" t="str">
            <v>Clientes empresas del grupo de dudoso cobro</v>
          </cell>
          <cell r="H90" t="str">
            <v>Actiu</v>
          </cell>
          <cell r="I90">
            <v>8</v>
          </cell>
          <cell r="J90" t="str">
            <v>Usuaris, patrocinadors i altres deutors de les acti</v>
          </cell>
          <cell r="K90" t="str">
            <v>Usuaris, patrocinadors i altres deutors de les acti</v>
          </cell>
        </row>
        <row r="91">
          <cell r="B91">
            <v>4337</v>
          </cell>
          <cell r="C91" t="str">
            <v>433</v>
          </cell>
          <cell r="G91" t="str">
            <v>Clientes, empresas del grupo</v>
          </cell>
          <cell r="H91" t="str">
            <v>Actiu</v>
          </cell>
          <cell r="I91">
            <v>8</v>
          </cell>
          <cell r="J91" t="str">
            <v>Usuaris, patrocinadors i altres deutors de les acti</v>
          </cell>
          <cell r="K91" t="str">
            <v>Usuaris, patrocinadors i altres deutors de les acti</v>
          </cell>
        </row>
        <row r="92">
          <cell r="B92">
            <v>4339</v>
          </cell>
          <cell r="C92" t="str">
            <v>433</v>
          </cell>
          <cell r="G92" t="str">
            <v>Clientes empresas del grupo, facturas pendientes de formaliz</v>
          </cell>
          <cell r="H92" t="str">
            <v>Actiu</v>
          </cell>
          <cell r="I92">
            <v>9</v>
          </cell>
          <cell r="J92" t="str">
            <v>Altres deutors</v>
          </cell>
          <cell r="K92" t="str">
            <v>1.Entitats del grup i associades</v>
          </cell>
        </row>
        <row r="93">
          <cell r="B93">
            <v>4360</v>
          </cell>
          <cell r="C93" t="str">
            <v>436</v>
          </cell>
          <cell r="G93" t="str">
            <v>Clientes de dudoso cobro</v>
          </cell>
          <cell r="H93" t="str">
            <v>Actiu</v>
          </cell>
          <cell r="I93">
            <v>8</v>
          </cell>
          <cell r="J93" t="str">
            <v>Usuaris, patrocinadors i altres deutors de les acti</v>
          </cell>
          <cell r="K93" t="str">
            <v>Usuaris, patrocinadors i altres deutors de les acti</v>
          </cell>
        </row>
        <row r="94">
          <cell r="B94">
            <v>4370</v>
          </cell>
          <cell r="C94" t="str">
            <v>437</v>
          </cell>
          <cell r="G94" t="str">
            <v>Envases y embalajes a devolver por clientes</v>
          </cell>
          <cell r="H94" t="str">
            <v>Actiu</v>
          </cell>
          <cell r="I94">
            <v>8</v>
          </cell>
          <cell r="J94" t="str">
            <v>Usuaris, patrocinadors i altres deutors de les acti</v>
          </cell>
          <cell r="K94" t="str">
            <v>Usuaris, patrocinadors i altres deutors de les acti</v>
          </cell>
        </row>
        <row r="95">
          <cell r="B95">
            <v>4380</v>
          </cell>
          <cell r="C95" t="str">
            <v>438</v>
          </cell>
          <cell r="G95" t="str">
            <v>Anticipos de clientes</v>
          </cell>
          <cell r="H95" t="str">
            <v>Actiu</v>
          </cell>
          <cell r="I95">
            <v>9</v>
          </cell>
          <cell r="J95" t="str">
            <v>Altres deutors</v>
          </cell>
          <cell r="K95" t="str">
            <v>Altres deutors</v>
          </cell>
        </row>
        <row r="96">
          <cell r="B96">
            <v>4400</v>
          </cell>
          <cell r="C96" t="str">
            <v>440</v>
          </cell>
          <cell r="G96" t="str">
            <v>Deudores (euros)</v>
          </cell>
          <cell r="H96" t="str">
            <v>Actiu</v>
          </cell>
          <cell r="I96">
            <v>8</v>
          </cell>
          <cell r="J96" t="str">
            <v>Usuaris, patrocinadors i altres deutors de les acti</v>
          </cell>
          <cell r="K96" t="str">
            <v>Usuaris, patrocinadors i altres deutors de les acti</v>
          </cell>
        </row>
        <row r="97">
          <cell r="B97">
            <v>4404</v>
          </cell>
          <cell r="C97" t="str">
            <v>440</v>
          </cell>
          <cell r="G97" t="str">
            <v>Deudores (moneda extranjera)</v>
          </cell>
          <cell r="H97" t="str">
            <v>Actiu</v>
          </cell>
          <cell r="I97">
            <v>8</v>
          </cell>
          <cell r="J97" t="str">
            <v>Usuaris, patrocinadors i altres deutors de les acti</v>
          </cell>
          <cell r="K97" t="str">
            <v>Usuaris, patrocinadors i altres deutors de les acti</v>
          </cell>
        </row>
        <row r="98">
          <cell r="B98">
            <v>4409</v>
          </cell>
          <cell r="C98" t="str">
            <v>440</v>
          </cell>
          <cell r="G98" t="str">
            <v>Deudores, facturas pendientes de formalizar</v>
          </cell>
          <cell r="H98" t="str">
            <v>Actiu</v>
          </cell>
          <cell r="I98">
            <v>8</v>
          </cell>
          <cell r="J98" t="str">
            <v>Usuaris, patrocinadors i altres deutors de les acti</v>
          </cell>
          <cell r="K98" t="str">
            <v>Usuaris, patrocinadors i altres deutors de les acti</v>
          </cell>
        </row>
        <row r="99">
          <cell r="B99">
            <v>4410</v>
          </cell>
          <cell r="C99" t="str">
            <v>441</v>
          </cell>
          <cell r="G99" t="str">
            <v>Deudores, efectos comerciales en cartera</v>
          </cell>
          <cell r="H99" t="str">
            <v>Actiu</v>
          </cell>
          <cell r="I99">
            <v>8</v>
          </cell>
          <cell r="J99" t="str">
            <v>Usuaris, patrocinadors i altres deutors de les acti</v>
          </cell>
          <cell r="K99" t="str">
            <v>Usuaris, patrocinadors i altres deutors de les acti</v>
          </cell>
        </row>
        <row r="100">
          <cell r="B100">
            <v>4411</v>
          </cell>
          <cell r="C100" t="str">
            <v>441</v>
          </cell>
          <cell r="G100" t="str">
            <v>Deudores, efectos comerciales descontados</v>
          </cell>
          <cell r="H100" t="str">
            <v>Actiu</v>
          </cell>
          <cell r="I100">
            <v>8</v>
          </cell>
          <cell r="J100" t="str">
            <v>Usuaris, patrocinadors i altres deutors de les acti</v>
          </cell>
          <cell r="K100" t="str">
            <v>Usuaris, patrocinadors i altres deutors de les acti</v>
          </cell>
        </row>
        <row r="101">
          <cell r="B101">
            <v>4412</v>
          </cell>
          <cell r="C101" t="str">
            <v>441</v>
          </cell>
          <cell r="G101" t="str">
            <v>Deudores, efectos comerciales en gestión de cobro</v>
          </cell>
          <cell r="H101" t="str">
            <v>Actiu</v>
          </cell>
          <cell r="I101">
            <v>8</v>
          </cell>
          <cell r="J101" t="str">
            <v>Usuaris, patrocinadors i altres deutors de les acti</v>
          </cell>
          <cell r="K101" t="str">
            <v>Usuaris, patrocinadors i altres deutors de les acti</v>
          </cell>
        </row>
        <row r="102">
          <cell r="B102">
            <v>4415</v>
          </cell>
          <cell r="C102" t="str">
            <v>441</v>
          </cell>
          <cell r="G102" t="str">
            <v>Deudores, efectos comerciales impagados</v>
          </cell>
          <cell r="H102" t="str">
            <v>Actiu</v>
          </cell>
          <cell r="I102">
            <v>8</v>
          </cell>
          <cell r="J102" t="str">
            <v>Usuaris, patrocinadors i altres deutors de les acti</v>
          </cell>
          <cell r="K102" t="str">
            <v>Usuaris, patrocinadors i altres deutors de les acti</v>
          </cell>
        </row>
        <row r="103">
          <cell r="B103">
            <v>4430</v>
          </cell>
          <cell r="C103" t="str">
            <v>443</v>
          </cell>
          <cell r="G103" t="str">
            <v>Usuarios, entidades del grupo, multigrupo,a sociadas y otras</v>
          </cell>
          <cell r="H103" t="str">
            <v>Actiu</v>
          </cell>
          <cell r="I103">
            <v>9</v>
          </cell>
          <cell r="J103" t="str">
            <v>Altres deutors</v>
          </cell>
          <cell r="K103" t="str">
            <v>1.Entitats del grup i associades</v>
          </cell>
        </row>
        <row r="104">
          <cell r="B104">
            <v>4450</v>
          </cell>
          <cell r="C104" t="str">
            <v>445</v>
          </cell>
          <cell r="G104" t="str">
            <v>Otros deudores</v>
          </cell>
          <cell r="H104" t="str">
            <v>Actiu</v>
          </cell>
          <cell r="I104">
            <v>9</v>
          </cell>
          <cell r="J104" t="str">
            <v>Altres deutors</v>
          </cell>
          <cell r="K104" t="str">
            <v>Altres deutors</v>
          </cell>
        </row>
        <row r="105">
          <cell r="B105">
            <v>4600</v>
          </cell>
          <cell r="C105" t="str">
            <v>460</v>
          </cell>
          <cell r="G105" t="str">
            <v>Anticipos de remuneraciones</v>
          </cell>
          <cell r="H105" t="str">
            <v>Actiu</v>
          </cell>
          <cell r="I105">
            <v>9</v>
          </cell>
          <cell r="J105" t="str">
            <v>Altres deutors</v>
          </cell>
          <cell r="K105" t="str">
            <v>Altres deutors</v>
          </cell>
        </row>
        <row r="106">
          <cell r="B106">
            <v>4650</v>
          </cell>
          <cell r="C106" t="str">
            <v>465</v>
          </cell>
          <cell r="G106" t="str">
            <v>Remuneraciones pendientes de pago</v>
          </cell>
          <cell r="H106" t="str">
            <v>Passiu</v>
          </cell>
          <cell r="I106">
            <v>14</v>
          </cell>
          <cell r="J106" t="str">
            <v>Proveïdors i altres creditors</v>
          </cell>
          <cell r="K106" t="str">
            <v>6.Remuneracions pendents de pagament</v>
          </cell>
        </row>
        <row r="107">
          <cell r="B107">
            <v>4700</v>
          </cell>
          <cell r="C107" t="str">
            <v>470</v>
          </cell>
          <cell r="G107" t="str">
            <v>Hacienda Pública, deudora por IVA</v>
          </cell>
          <cell r="H107" t="str">
            <v>Actiu</v>
          </cell>
          <cell r="I107">
            <v>9</v>
          </cell>
          <cell r="J107" t="str">
            <v>Altres deutors</v>
          </cell>
          <cell r="K107" t="str">
            <v>Altres deutors</v>
          </cell>
        </row>
        <row r="108">
          <cell r="B108">
            <v>4708</v>
          </cell>
          <cell r="C108" t="str">
            <v>470</v>
          </cell>
          <cell r="G108" t="str">
            <v>Hacienda Pública, deudora por subvenciones concedidas</v>
          </cell>
          <cell r="H108" t="str">
            <v>Actiu</v>
          </cell>
          <cell r="I108">
            <v>9</v>
          </cell>
          <cell r="J108" t="str">
            <v>Altres deutors</v>
          </cell>
          <cell r="K108" t="str">
            <v>Altres deutors</v>
          </cell>
        </row>
        <row r="109">
          <cell r="B109">
            <v>4709</v>
          </cell>
          <cell r="C109" t="str">
            <v>470</v>
          </cell>
          <cell r="G109" t="str">
            <v>Hacienda Pública, deudora por devolución de impuestos</v>
          </cell>
          <cell r="H109" t="str">
            <v>Actiu</v>
          </cell>
          <cell r="I109">
            <v>9</v>
          </cell>
          <cell r="J109" t="str">
            <v>Altres deutors</v>
          </cell>
          <cell r="K109" t="str">
            <v>Altres deutors</v>
          </cell>
        </row>
        <row r="110">
          <cell r="B110">
            <v>4710</v>
          </cell>
          <cell r="C110" t="str">
            <v>471</v>
          </cell>
          <cell r="G110" t="str">
            <v>Organismos de la Seguridad Social, deudores</v>
          </cell>
          <cell r="H110" t="str">
            <v>Actiu</v>
          </cell>
          <cell r="I110">
            <v>9</v>
          </cell>
          <cell r="J110" t="str">
            <v>Altres deutors</v>
          </cell>
          <cell r="K110" t="str">
            <v>Altres deutors</v>
          </cell>
        </row>
        <row r="111">
          <cell r="B111">
            <v>4720</v>
          </cell>
          <cell r="C111" t="str">
            <v>472</v>
          </cell>
          <cell r="G111" t="str">
            <v>Hacienda Pública, IVA soportado deducible</v>
          </cell>
          <cell r="H111" t="str">
            <v>Actiu</v>
          </cell>
          <cell r="I111">
            <v>9</v>
          </cell>
          <cell r="J111" t="str">
            <v>Altres deutors</v>
          </cell>
          <cell r="K111" t="str">
            <v>Altres deutors</v>
          </cell>
        </row>
        <row r="112">
          <cell r="B112">
            <v>4721</v>
          </cell>
          <cell r="C112" t="str">
            <v>472</v>
          </cell>
          <cell r="G112" t="str">
            <v>Hacienda Pública, IVA soportado no deducible</v>
          </cell>
          <cell r="H112" t="str">
            <v>Actiu</v>
          </cell>
          <cell r="I112">
            <v>9</v>
          </cell>
          <cell r="J112" t="str">
            <v>Altres deutors</v>
          </cell>
          <cell r="K112" t="str">
            <v>Altres deutors</v>
          </cell>
        </row>
        <row r="113">
          <cell r="B113">
            <v>4730</v>
          </cell>
          <cell r="C113" t="str">
            <v>473</v>
          </cell>
          <cell r="G113" t="str">
            <v>Hacienda Pública, retenciones y pagos a cuenta</v>
          </cell>
          <cell r="H113" t="str">
            <v>Actiu</v>
          </cell>
          <cell r="I113">
            <v>9</v>
          </cell>
          <cell r="J113" t="str">
            <v>Altres deutors</v>
          </cell>
          <cell r="K113" t="str">
            <v>Altres deutors</v>
          </cell>
        </row>
        <row r="114">
          <cell r="B114">
            <v>4740</v>
          </cell>
          <cell r="C114" t="str">
            <v>474</v>
          </cell>
          <cell r="G114" t="str">
            <v>Activos por diferencias temporarias deducibles</v>
          </cell>
          <cell r="H114" t="str">
            <v>Actiu</v>
          </cell>
          <cell r="I114">
            <v>9</v>
          </cell>
          <cell r="J114" t="str">
            <v>Altres deutors</v>
          </cell>
          <cell r="K114" t="str">
            <v>Altres deutors</v>
          </cell>
        </row>
        <row r="115">
          <cell r="B115">
            <v>4742</v>
          </cell>
          <cell r="C115" t="str">
            <v>474</v>
          </cell>
          <cell r="G115" t="str">
            <v>Derechos por deducciones y bonificaciones pendientes de apli</v>
          </cell>
          <cell r="H115" t="str">
            <v>Actiu</v>
          </cell>
          <cell r="I115">
            <v>9</v>
          </cell>
          <cell r="J115" t="str">
            <v>Altres deutors</v>
          </cell>
          <cell r="K115" t="str">
            <v>Altres deutors</v>
          </cell>
        </row>
        <row r="116">
          <cell r="B116">
            <v>4745</v>
          </cell>
          <cell r="C116" t="str">
            <v>474</v>
          </cell>
          <cell r="G116" t="str">
            <v>Crédito por pérdidas a compensar del ejercicio</v>
          </cell>
          <cell r="H116" t="str">
            <v>Actiu</v>
          </cell>
          <cell r="I116">
            <v>9</v>
          </cell>
          <cell r="J116" t="str">
            <v>Altres deutors</v>
          </cell>
          <cell r="K116" t="str">
            <v>Altres deutors</v>
          </cell>
        </row>
        <row r="117">
          <cell r="B117">
            <v>4750</v>
          </cell>
          <cell r="C117" t="str">
            <v>475</v>
          </cell>
          <cell r="G117" t="str">
            <v>Hacienda Pública, acreedora por IVA</v>
          </cell>
          <cell r="H117" t="str">
            <v>Passiu</v>
          </cell>
          <cell r="I117">
            <v>14</v>
          </cell>
          <cell r="J117" t="str">
            <v>Proveïdors i altres creditors</v>
          </cell>
          <cell r="K117" t="str">
            <v>4.Administracions Públiques</v>
          </cell>
        </row>
        <row r="118">
          <cell r="B118">
            <v>4751</v>
          </cell>
          <cell r="C118" t="str">
            <v>475</v>
          </cell>
          <cell r="G118" t="str">
            <v>Hacienda Pública, acreedora por retenciones practicadas</v>
          </cell>
          <cell r="H118" t="str">
            <v>Passiu</v>
          </cell>
          <cell r="I118">
            <v>14</v>
          </cell>
          <cell r="J118" t="str">
            <v>Proveïdors i altres creditors</v>
          </cell>
          <cell r="K118" t="str">
            <v>4.Administracions Públiques</v>
          </cell>
        </row>
        <row r="119">
          <cell r="B119">
            <v>4752</v>
          </cell>
          <cell r="C119" t="str">
            <v>475</v>
          </cell>
          <cell r="G119" t="str">
            <v>Hacienda Pública, acreedora por impuesto sobre sociedades</v>
          </cell>
          <cell r="H119" t="str">
            <v>Passiu</v>
          </cell>
          <cell r="I119">
            <v>14</v>
          </cell>
          <cell r="J119" t="str">
            <v>Proveïdors i altres creditors</v>
          </cell>
          <cell r="K119" t="str">
            <v>4.Administracions Públiques</v>
          </cell>
        </row>
        <row r="120">
          <cell r="B120">
            <v>4758</v>
          </cell>
          <cell r="C120" t="str">
            <v>475</v>
          </cell>
          <cell r="G120" t="str">
            <v>Hacienda Pública, acreedora por subvenciones a reintegrar</v>
          </cell>
          <cell r="H120" t="str">
            <v>Passiu</v>
          </cell>
          <cell r="I120">
            <v>14</v>
          </cell>
          <cell r="J120" t="str">
            <v>Proveïdors i altres creditors</v>
          </cell>
          <cell r="K120" t="str">
            <v>4.Administracions Públiques</v>
          </cell>
        </row>
        <row r="121">
          <cell r="B121">
            <v>4760</v>
          </cell>
          <cell r="C121" t="str">
            <v>476</v>
          </cell>
          <cell r="G121" t="str">
            <v>Organismos de la Seguridad Social, acreedores</v>
          </cell>
          <cell r="H121" t="str">
            <v>Passiu</v>
          </cell>
          <cell r="I121">
            <v>14</v>
          </cell>
          <cell r="J121" t="str">
            <v>Proveïdors i altres creditors</v>
          </cell>
          <cell r="K121" t="str">
            <v>4.Administracions Públiques</v>
          </cell>
        </row>
        <row r="122">
          <cell r="B122">
            <v>4770</v>
          </cell>
          <cell r="C122" t="str">
            <v>477</v>
          </cell>
          <cell r="G122" t="str">
            <v>Hacienda Pública, IVA repercutido</v>
          </cell>
          <cell r="H122" t="str">
            <v>Actiu</v>
          </cell>
          <cell r="I122">
            <v>9</v>
          </cell>
          <cell r="J122" t="str">
            <v>Altres deutors</v>
          </cell>
          <cell r="K122" t="str">
            <v>Altres deutors</v>
          </cell>
        </row>
        <row r="123">
          <cell r="B123">
            <v>4790</v>
          </cell>
          <cell r="C123" t="str">
            <v>479</v>
          </cell>
          <cell r="G123" t="str">
            <v>Pasivos por diferencias temporarias imponibles</v>
          </cell>
          <cell r="H123" t="str">
            <v>Actiu</v>
          </cell>
          <cell r="I123">
            <v>9</v>
          </cell>
          <cell r="J123" t="str">
            <v>Altres deutors</v>
          </cell>
          <cell r="K123" t="str">
            <v>Altres deutors</v>
          </cell>
        </row>
        <row r="124">
          <cell r="B124">
            <v>4800</v>
          </cell>
          <cell r="C124" t="str">
            <v>480</v>
          </cell>
          <cell r="G124" t="str">
            <v>Gastos anticipados</v>
          </cell>
          <cell r="H124" t="str">
            <v>Actiu</v>
          </cell>
          <cell r="I124">
            <v>12</v>
          </cell>
          <cell r="J124" t="str">
            <v>Ajustaments per periodificació</v>
          </cell>
          <cell r="K124" t="str">
            <v>Ajustaments per periodificació</v>
          </cell>
        </row>
        <row r="125">
          <cell r="B125">
            <v>4850</v>
          </cell>
          <cell r="C125" t="str">
            <v>485</v>
          </cell>
          <cell r="G125" t="str">
            <v>Ingresos anticipados</v>
          </cell>
          <cell r="H125" t="str">
            <v>Passiu</v>
          </cell>
          <cell r="I125">
            <v>16</v>
          </cell>
          <cell r="J125" t="str">
            <v>Ajustaments per periodificació</v>
          </cell>
          <cell r="K125" t="str">
            <v>Ajustaments per periodificació</v>
          </cell>
        </row>
        <row r="126">
          <cell r="B126">
            <v>4900</v>
          </cell>
          <cell r="C126" t="str">
            <v>490</v>
          </cell>
          <cell r="G126" t="str">
            <v>Deterioro de valor de créditos por operaciones comerciales</v>
          </cell>
          <cell r="H126" t="str">
            <v>Actiu</v>
          </cell>
          <cell r="I126">
            <v>9</v>
          </cell>
          <cell r="J126" t="str">
            <v>Altres deutors</v>
          </cell>
          <cell r="K126" t="str">
            <v>5.Provisions</v>
          </cell>
        </row>
        <row r="127">
          <cell r="B127">
            <v>4933</v>
          </cell>
          <cell r="C127" t="str">
            <v>493</v>
          </cell>
          <cell r="G127" t="str">
            <v>Deterioro de valor de créditos por operaciones comerciales c</v>
          </cell>
          <cell r="H127" t="str">
            <v>Actiu</v>
          </cell>
          <cell r="I127">
            <v>9</v>
          </cell>
          <cell r="J127" t="str">
            <v>Altres deutors</v>
          </cell>
          <cell r="K127" t="str">
            <v>5.Provisions</v>
          </cell>
        </row>
        <row r="128">
          <cell r="B128">
            <v>5200</v>
          </cell>
          <cell r="C128" t="str">
            <v>520</v>
          </cell>
          <cell r="G128" t="str">
            <v>Préstamos a corto plazo de entidades de crédito</v>
          </cell>
          <cell r="H128" t="str">
            <v>Passiu</v>
          </cell>
          <cell r="I128">
            <v>11</v>
          </cell>
          <cell r="J128" t="str">
            <v>Deutes CT amb entitats de crèdit</v>
          </cell>
          <cell r="K128" t="str">
            <v>Deutes CT amb entitats de crèdit</v>
          </cell>
        </row>
        <row r="129">
          <cell r="B129">
            <v>5201</v>
          </cell>
          <cell r="C129" t="str">
            <v>520</v>
          </cell>
          <cell r="G129" t="str">
            <v>Deudas a corto plazo por crédito dispuesto</v>
          </cell>
          <cell r="H129" t="str">
            <v>Passiu</v>
          </cell>
          <cell r="I129">
            <v>11</v>
          </cell>
          <cell r="J129" t="str">
            <v>Deutes CT amb entitats de crèdit</v>
          </cell>
          <cell r="K129" t="str">
            <v>Deutes CT amb entitats de crèdit</v>
          </cell>
        </row>
        <row r="130">
          <cell r="B130">
            <v>5208</v>
          </cell>
          <cell r="C130" t="str">
            <v>520</v>
          </cell>
          <cell r="G130" t="str">
            <v>Deudas por efectos descontados</v>
          </cell>
          <cell r="H130" t="str">
            <v>Passiu</v>
          </cell>
          <cell r="I130">
            <v>11</v>
          </cell>
          <cell r="J130" t="str">
            <v>Deutes CT amb entitats de crèdit</v>
          </cell>
          <cell r="K130" t="str">
            <v>Deutes CT amb entitats de crèdit</v>
          </cell>
        </row>
        <row r="131">
          <cell r="B131">
            <v>5210</v>
          </cell>
          <cell r="C131" t="str">
            <v>521</v>
          </cell>
          <cell r="G131" t="str">
            <v>Deudas a corto plazo</v>
          </cell>
          <cell r="H131" t="str">
            <v>Passiu</v>
          </cell>
          <cell r="I131">
            <v>11</v>
          </cell>
          <cell r="J131" t="str">
            <v>Deutes CT amb entitats de crèdit</v>
          </cell>
          <cell r="K131" t="str">
            <v>Deutes CT amb entitats de crèdit</v>
          </cell>
        </row>
        <row r="132">
          <cell r="B132">
            <v>5240</v>
          </cell>
          <cell r="C132" t="str">
            <v>524</v>
          </cell>
          <cell r="G132" t="str">
            <v>Acreedores por arrendamiento financiero a corto plazo</v>
          </cell>
          <cell r="H132" t="str">
            <v>Passiu</v>
          </cell>
          <cell r="I132">
            <v>11</v>
          </cell>
          <cell r="J132" t="str">
            <v>Deutes CT amb entitats de crèdit</v>
          </cell>
          <cell r="K132" t="str">
            <v>Deutes CT amb entitats de crèdit</v>
          </cell>
        </row>
        <row r="133">
          <cell r="B133">
            <v>5270</v>
          </cell>
          <cell r="C133" t="str">
            <v>527</v>
          </cell>
          <cell r="G133" t="str">
            <v>Intereses a corto plazo de deudas con entidades de crédito</v>
          </cell>
          <cell r="H133" t="str">
            <v>Passiu</v>
          </cell>
          <cell r="I133">
            <v>11</v>
          </cell>
          <cell r="J133" t="str">
            <v>Deutes CT amb entitats de crèdit</v>
          </cell>
          <cell r="K133" t="str">
            <v>Deutes CT amb entitats de crèdit</v>
          </cell>
        </row>
        <row r="134">
          <cell r="B134">
            <v>5323</v>
          </cell>
          <cell r="C134" t="str">
            <v>532</v>
          </cell>
          <cell r="G134" t="str">
            <v>créditos a corto plazo a empresas del grupo</v>
          </cell>
          <cell r="H134" t="str">
            <v>Actiu</v>
          </cell>
          <cell r="I134">
            <v>10</v>
          </cell>
          <cell r="J134" t="str">
            <v>Inversions financeres temporals</v>
          </cell>
          <cell r="K134" t="str">
            <v>Inversions financeres temporals</v>
          </cell>
        </row>
        <row r="135">
          <cell r="B135">
            <v>5410</v>
          </cell>
          <cell r="C135" t="str">
            <v>541</v>
          </cell>
          <cell r="G135" t="str">
            <v>Valores representativos de deuda a corto plazo</v>
          </cell>
          <cell r="H135" t="str">
            <v>Actiu</v>
          </cell>
          <cell r="I135">
            <v>10</v>
          </cell>
          <cell r="J135" t="str">
            <v>Inversions financeres temporals</v>
          </cell>
          <cell r="K135" t="str">
            <v>Inversions financeres temporals</v>
          </cell>
        </row>
        <row r="136">
          <cell r="B136">
            <v>5420</v>
          </cell>
          <cell r="C136" t="str">
            <v>542</v>
          </cell>
          <cell r="G136" t="str">
            <v>créditos a corto plazo</v>
          </cell>
          <cell r="H136" t="str">
            <v>Actiu</v>
          </cell>
          <cell r="I136">
            <v>10</v>
          </cell>
          <cell r="J136" t="str">
            <v>Inversions financeres temporals</v>
          </cell>
          <cell r="K136" t="str">
            <v>Inversions financeres temporals</v>
          </cell>
        </row>
        <row r="137">
          <cell r="B137">
            <v>5550</v>
          </cell>
          <cell r="C137" t="str">
            <v>555</v>
          </cell>
          <cell r="G137" t="str">
            <v>Partidas pendientes de aplicación</v>
          </cell>
          <cell r="H137" t="str">
            <v>Passiu</v>
          </cell>
          <cell r="I137">
            <v>14</v>
          </cell>
          <cell r="J137" t="str">
            <v>Proveïdors i altres creditors</v>
          </cell>
          <cell r="K137" t="str">
            <v>5.Altres deutes</v>
          </cell>
        </row>
        <row r="138">
          <cell r="B138">
            <v>5551</v>
          </cell>
          <cell r="C138" t="str">
            <v>555</v>
          </cell>
          <cell r="G138" t="str">
            <v>Partidas pendientes de aplicación Empleados</v>
          </cell>
          <cell r="H138" t="str">
            <v>Actiu</v>
          </cell>
          <cell r="I138">
            <v>9</v>
          </cell>
          <cell r="J138" t="str">
            <v>Altres deutors</v>
          </cell>
          <cell r="K138" t="str">
            <v>Altres deutors</v>
          </cell>
        </row>
        <row r="139">
          <cell r="B139">
            <v>5552</v>
          </cell>
          <cell r="C139" t="str">
            <v>555</v>
          </cell>
          <cell r="G139" t="str">
            <v>Partidas pendientes de aplicación VISAs</v>
          </cell>
          <cell r="H139" t="str">
            <v>Actiu</v>
          </cell>
          <cell r="I139">
            <v>9</v>
          </cell>
          <cell r="J139" t="str">
            <v>Altres deutors</v>
          </cell>
          <cell r="K139" t="str">
            <v>Altres deutors</v>
          </cell>
        </row>
        <row r="140">
          <cell r="B140">
            <v>5600</v>
          </cell>
          <cell r="C140" t="str">
            <v>560</v>
          </cell>
          <cell r="G140" t="str">
            <v>Fianzas recibidas a corto plazo</v>
          </cell>
          <cell r="H140" t="str">
            <v>Actiu</v>
          </cell>
          <cell r="I140">
            <v>10</v>
          </cell>
          <cell r="J140" t="str">
            <v>Inversions financeres temporals</v>
          </cell>
          <cell r="K140" t="str">
            <v>Inversions financeres temporals</v>
          </cell>
        </row>
        <row r="141">
          <cell r="B141">
            <v>5610</v>
          </cell>
          <cell r="C141" t="str">
            <v>561</v>
          </cell>
          <cell r="G141" t="str">
            <v>Depósitos recibidos a corto plazo</v>
          </cell>
          <cell r="H141" t="str">
            <v>Actiu</v>
          </cell>
          <cell r="I141">
            <v>10</v>
          </cell>
          <cell r="J141" t="str">
            <v>Inversions financeres temporals</v>
          </cell>
          <cell r="K141" t="str">
            <v>Inversions financeres temporals</v>
          </cell>
        </row>
        <row r="142">
          <cell r="B142">
            <v>5650</v>
          </cell>
          <cell r="C142" t="str">
            <v>565</v>
          </cell>
          <cell r="G142" t="str">
            <v>Fianzas constituidas a corto plazo</v>
          </cell>
          <cell r="H142" t="str">
            <v>Actiu</v>
          </cell>
          <cell r="I142">
            <v>10</v>
          </cell>
          <cell r="J142" t="str">
            <v>Inversions financeres temporals</v>
          </cell>
          <cell r="K142" t="str">
            <v>Inversions financeres temporals</v>
          </cell>
        </row>
        <row r="143">
          <cell r="B143">
            <v>5660</v>
          </cell>
          <cell r="C143" t="str">
            <v>566</v>
          </cell>
          <cell r="G143" t="str">
            <v>Depósitos constituidos a corto plazo</v>
          </cell>
          <cell r="H143" t="str">
            <v>Actiu</v>
          </cell>
          <cell r="I143">
            <v>10</v>
          </cell>
          <cell r="J143" t="str">
            <v>Inversions financeres temporals</v>
          </cell>
          <cell r="K143" t="str">
            <v>Inversions financeres temporals</v>
          </cell>
        </row>
        <row r="144">
          <cell r="B144">
            <v>5700</v>
          </cell>
          <cell r="C144" t="str">
            <v>570</v>
          </cell>
          <cell r="G144" t="str">
            <v>Caja, euros</v>
          </cell>
          <cell r="H144" t="str">
            <v>Actiu</v>
          </cell>
          <cell r="I144">
            <v>11</v>
          </cell>
          <cell r="J144" t="str">
            <v>Tresoreria</v>
          </cell>
          <cell r="K144" t="str">
            <v>Tresoreria</v>
          </cell>
        </row>
        <row r="145">
          <cell r="B145">
            <v>5710</v>
          </cell>
          <cell r="C145" t="str">
            <v>571</v>
          </cell>
          <cell r="G145" t="str">
            <v>Caja, moneda extranjera</v>
          </cell>
          <cell r="H145" t="str">
            <v>Actiu</v>
          </cell>
          <cell r="I145">
            <v>11</v>
          </cell>
          <cell r="J145" t="str">
            <v>Tresoreria</v>
          </cell>
          <cell r="K145" t="str">
            <v>Tresoreria</v>
          </cell>
        </row>
        <row r="146">
          <cell r="B146">
            <v>5720</v>
          </cell>
          <cell r="C146" t="str">
            <v>572</v>
          </cell>
          <cell r="G146" t="str">
            <v>Bancos e instituciones de crédito c/c vista, euros</v>
          </cell>
          <cell r="H146" t="str">
            <v>Actiu</v>
          </cell>
          <cell r="I146">
            <v>11</v>
          </cell>
          <cell r="J146" t="str">
            <v>Tresoreria</v>
          </cell>
          <cell r="K146" t="str">
            <v>Tresoreria</v>
          </cell>
        </row>
        <row r="147">
          <cell r="B147">
            <v>6000</v>
          </cell>
          <cell r="C147" t="str">
            <v>600</v>
          </cell>
          <cell r="D147" t="str">
            <v>2.Despeses Ordinàries</v>
          </cell>
          <cell r="E147">
            <v>11</v>
          </cell>
          <cell r="F147" t="str">
            <v>Despeses a refacturar</v>
          </cell>
          <cell r="G147" t="str">
            <v>Compras de mercaderías</v>
          </cell>
          <cell r="H147" t="str">
            <v>DESPESES</v>
          </cell>
          <cell r="I147">
            <v>2</v>
          </cell>
          <cell r="J147" t="str">
            <v>Aprovisionaments</v>
          </cell>
          <cell r="K147" t="str">
            <v>Consum de mercaderies</v>
          </cell>
        </row>
        <row r="148">
          <cell r="B148">
            <v>6100</v>
          </cell>
          <cell r="C148" t="str">
            <v>610</v>
          </cell>
          <cell r="D148" t="str">
            <v>2.Despeses Ordinàries</v>
          </cell>
          <cell r="E148">
            <v>31</v>
          </cell>
          <cell r="F148" t="str">
            <v>Altres Despeses</v>
          </cell>
          <cell r="G148" t="str">
            <v>Adquisiciones de inventario</v>
          </cell>
          <cell r="H148" t="str">
            <v>DESPESES</v>
          </cell>
          <cell r="I148">
            <v>2</v>
          </cell>
          <cell r="J148" t="str">
            <v>Aprovisionaments</v>
          </cell>
          <cell r="K148" t="str">
            <v>Consum de mercaderies</v>
          </cell>
        </row>
        <row r="149">
          <cell r="B149">
            <v>6101</v>
          </cell>
          <cell r="C149" t="str">
            <v>610</v>
          </cell>
          <cell r="D149" t="str">
            <v>2.Despeses Ordinàries</v>
          </cell>
          <cell r="E149">
            <v>31</v>
          </cell>
          <cell r="F149" t="str">
            <v>Altres Despeses</v>
          </cell>
          <cell r="G149" t="str">
            <v>Coste de Venta</v>
          </cell>
          <cell r="H149" t="str">
            <v>DESPESES</v>
          </cell>
          <cell r="I149">
            <v>2</v>
          </cell>
          <cell r="J149" t="str">
            <v>Aprovisionaments</v>
          </cell>
          <cell r="K149" t="str">
            <v>Consum de mercaderies</v>
          </cell>
        </row>
        <row r="150">
          <cell r="B150">
            <v>6102</v>
          </cell>
          <cell r="C150" t="str">
            <v>610</v>
          </cell>
          <cell r="D150" t="str">
            <v>2.Despeses Ordinàries</v>
          </cell>
          <cell r="E150">
            <v>31</v>
          </cell>
          <cell r="F150" t="str">
            <v>Altres Despeses</v>
          </cell>
          <cell r="G150" t="str">
            <v>Consumo Interno</v>
          </cell>
          <cell r="H150" t="str">
            <v>DESPESES</v>
          </cell>
          <cell r="I150">
            <v>2</v>
          </cell>
          <cell r="J150" t="str">
            <v>Aprovisionaments</v>
          </cell>
          <cell r="K150" t="str">
            <v>Consum de mercaderies</v>
          </cell>
        </row>
        <row r="151">
          <cell r="B151">
            <v>6210</v>
          </cell>
          <cell r="C151" t="str">
            <v>621</v>
          </cell>
          <cell r="D151" t="str">
            <v>2.Despeses Ordinàries</v>
          </cell>
          <cell r="E151">
            <v>12</v>
          </cell>
          <cell r="F151" t="str">
            <v>Arrendaments i Canones</v>
          </cell>
          <cell r="G151" t="str">
            <v>Arrendamientos</v>
          </cell>
          <cell r="H151" t="str">
            <v>DESPESES</v>
          </cell>
          <cell r="I151">
            <v>6</v>
          </cell>
          <cell r="J151" t="str">
            <v>Altres despeses</v>
          </cell>
          <cell r="K151" t="str">
            <v>Serveis exteriors</v>
          </cell>
        </row>
        <row r="152">
          <cell r="B152">
            <v>6211</v>
          </cell>
          <cell r="C152" t="str">
            <v>621</v>
          </cell>
          <cell r="D152" t="str">
            <v>2.Despeses Ordinàries</v>
          </cell>
          <cell r="E152">
            <v>12</v>
          </cell>
          <cell r="F152" t="str">
            <v>Arrendaments i Canones</v>
          </cell>
          <cell r="G152" t="str">
            <v>Cánon</v>
          </cell>
          <cell r="H152" t="str">
            <v>DESPESES</v>
          </cell>
          <cell r="I152">
            <v>6</v>
          </cell>
          <cell r="J152" t="str">
            <v>Altres despeses</v>
          </cell>
          <cell r="K152" t="str">
            <v>Serveis exteriors</v>
          </cell>
        </row>
        <row r="153">
          <cell r="B153">
            <v>6220</v>
          </cell>
          <cell r="C153" t="str">
            <v>622</v>
          </cell>
          <cell r="D153" t="str">
            <v>2.Despeses Ordinàries</v>
          </cell>
          <cell r="E153">
            <v>13</v>
          </cell>
          <cell r="F153" t="str">
            <v>Reparacions i Conservació</v>
          </cell>
          <cell r="G153" t="str">
            <v>Reparaciones y conservación</v>
          </cell>
          <cell r="H153" t="str">
            <v>DESPESES</v>
          </cell>
          <cell r="I153">
            <v>6</v>
          </cell>
          <cell r="J153" t="str">
            <v>Altres despeses</v>
          </cell>
          <cell r="K153" t="str">
            <v>Serveis exteriors</v>
          </cell>
        </row>
        <row r="154">
          <cell r="B154">
            <v>6230</v>
          </cell>
          <cell r="C154" t="str">
            <v>623</v>
          </cell>
          <cell r="D154" t="str">
            <v>2.Despeses Ordinàries</v>
          </cell>
          <cell r="E154">
            <v>14</v>
          </cell>
          <cell r="F154" t="str">
            <v>Assesories Externes</v>
          </cell>
          <cell r="G154" t="str">
            <v>Servicios de profesionales independientes</v>
          </cell>
          <cell r="H154" t="str">
            <v>DESPESES</v>
          </cell>
          <cell r="I154">
            <v>6</v>
          </cell>
          <cell r="J154" t="str">
            <v>Altres despeses</v>
          </cell>
          <cell r="K154" t="str">
            <v>Serveis exteriors</v>
          </cell>
        </row>
        <row r="155">
          <cell r="B155">
            <v>6240</v>
          </cell>
          <cell r="C155" t="str">
            <v>624</v>
          </cell>
          <cell r="D155" t="str">
            <v>2.Despeses Ordinàries</v>
          </cell>
          <cell r="E155">
            <v>15</v>
          </cell>
          <cell r="F155" t="str">
            <v>Transports</v>
          </cell>
          <cell r="G155" t="str">
            <v>Transportes</v>
          </cell>
          <cell r="H155" t="str">
            <v>DESPESES</v>
          </cell>
          <cell r="I155">
            <v>6</v>
          </cell>
          <cell r="J155" t="str">
            <v>Altres despeses</v>
          </cell>
          <cell r="K155" t="str">
            <v>Serveis exteriors</v>
          </cell>
        </row>
        <row r="156">
          <cell r="B156">
            <v>6250</v>
          </cell>
          <cell r="C156" t="str">
            <v>625</v>
          </cell>
          <cell r="D156" t="str">
            <v>2.Despeses Ordinàries</v>
          </cell>
          <cell r="E156">
            <v>16</v>
          </cell>
          <cell r="F156" t="str">
            <v>Assegurances</v>
          </cell>
          <cell r="G156" t="str">
            <v>Primas de seguros</v>
          </cell>
          <cell r="H156" t="str">
            <v>DESPESES</v>
          </cell>
          <cell r="I156">
            <v>6</v>
          </cell>
          <cell r="J156" t="str">
            <v>Altres despeses</v>
          </cell>
          <cell r="K156" t="str">
            <v>Serveis exteriors</v>
          </cell>
        </row>
        <row r="157">
          <cell r="B157">
            <v>6260</v>
          </cell>
          <cell r="C157" t="str">
            <v>626</v>
          </cell>
          <cell r="D157" t="str">
            <v>2.Despeses Ordinàries</v>
          </cell>
          <cell r="E157">
            <v>31</v>
          </cell>
          <cell r="F157" t="str">
            <v>Altres Despeses</v>
          </cell>
          <cell r="G157" t="str">
            <v>Servicios bancarios y similares</v>
          </cell>
          <cell r="H157" t="str">
            <v>DESPESES</v>
          </cell>
          <cell r="I157">
            <v>6</v>
          </cell>
          <cell r="J157" t="str">
            <v>Altres despeses</v>
          </cell>
          <cell r="K157" t="str">
            <v>Serveis exteriors</v>
          </cell>
        </row>
        <row r="158">
          <cell r="B158">
            <v>6270</v>
          </cell>
          <cell r="C158" t="str">
            <v>627</v>
          </cell>
          <cell r="D158" t="str">
            <v>2.Despeses Ordinàries</v>
          </cell>
          <cell r="E158">
            <v>17</v>
          </cell>
          <cell r="F158" t="str">
            <v>Publicitat i Propaganda</v>
          </cell>
          <cell r="G158" t="str">
            <v>Publicidad, propaganda y relaciones públicas</v>
          </cell>
          <cell r="H158" t="str">
            <v>DESPESES</v>
          </cell>
          <cell r="I158">
            <v>6</v>
          </cell>
          <cell r="J158" t="str">
            <v>Altres despeses</v>
          </cell>
          <cell r="K158" t="str">
            <v>Serveis exteriors</v>
          </cell>
        </row>
        <row r="159">
          <cell r="B159">
            <v>6280</v>
          </cell>
          <cell r="C159" t="str">
            <v>628</v>
          </cell>
          <cell r="D159" t="str">
            <v>2.Despeses Ordinàries</v>
          </cell>
          <cell r="E159">
            <v>18</v>
          </cell>
          <cell r="F159" t="str">
            <v>Subministraments</v>
          </cell>
          <cell r="G159" t="str">
            <v>Suministros</v>
          </cell>
          <cell r="H159" t="str">
            <v>DESPESES</v>
          </cell>
          <cell r="I159">
            <v>6</v>
          </cell>
          <cell r="J159" t="str">
            <v>Altres despeses</v>
          </cell>
          <cell r="K159" t="str">
            <v>Serveis exteriors</v>
          </cell>
        </row>
        <row r="160">
          <cell r="B160">
            <v>6290</v>
          </cell>
          <cell r="C160" t="str">
            <v>629</v>
          </cell>
          <cell r="D160" t="str">
            <v>2.Despeses Ordinàries</v>
          </cell>
          <cell r="E160">
            <v>31</v>
          </cell>
          <cell r="F160" t="str">
            <v>Altres Despeses</v>
          </cell>
          <cell r="G160" t="str">
            <v>Otros servicios</v>
          </cell>
          <cell r="H160" t="str">
            <v>DESPESES</v>
          </cell>
          <cell r="I160">
            <v>6</v>
          </cell>
          <cell r="J160" t="str">
            <v>Altres despeses</v>
          </cell>
          <cell r="K160" t="str">
            <v>Serveis exteriors</v>
          </cell>
        </row>
        <row r="161">
          <cell r="B161">
            <v>6310</v>
          </cell>
          <cell r="C161" t="str">
            <v>631</v>
          </cell>
          <cell r="D161" t="str">
            <v>4.Interessos /Impostos /Provisions</v>
          </cell>
          <cell r="E161">
            <v>40</v>
          </cell>
          <cell r="F161" t="str">
            <v>Altres Tributs</v>
          </cell>
          <cell r="G161" t="str">
            <v>Otros tributos</v>
          </cell>
          <cell r="H161" t="str">
            <v>DESPESES</v>
          </cell>
          <cell r="I161">
            <v>6</v>
          </cell>
          <cell r="J161" t="str">
            <v>Altres despeses</v>
          </cell>
          <cell r="K161" t="str">
            <v>Tributs</v>
          </cell>
        </row>
        <row r="162">
          <cell r="B162">
            <v>6330</v>
          </cell>
          <cell r="C162" t="str">
            <v>633</v>
          </cell>
          <cell r="D162" t="str">
            <v>4.Interessos /Impostos /Provisions</v>
          </cell>
          <cell r="E162">
            <v>40</v>
          </cell>
          <cell r="F162" t="str">
            <v>Altres Tributs</v>
          </cell>
          <cell r="G162" t="str">
            <v>Ajustes negativos en la imposición sobre beneficios</v>
          </cell>
          <cell r="H162" t="str">
            <v>DESPESES</v>
          </cell>
          <cell r="I162">
            <v>6</v>
          </cell>
          <cell r="J162" t="str">
            <v>Altres despeses</v>
          </cell>
          <cell r="K162" t="str">
            <v>Tributs</v>
          </cell>
        </row>
        <row r="163">
          <cell r="B163">
            <v>6341</v>
          </cell>
          <cell r="C163" t="str">
            <v>634</v>
          </cell>
          <cell r="D163" t="str">
            <v>4.Interessos /Impostos /Provisions</v>
          </cell>
          <cell r="E163">
            <v>40</v>
          </cell>
          <cell r="F163" t="str">
            <v>Altres Tributs</v>
          </cell>
          <cell r="G163" t="str">
            <v>Ajustes negativos en IVA de activo corriente</v>
          </cell>
          <cell r="H163" t="str">
            <v>DESPESES</v>
          </cell>
          <cell r="I163">
            <v>6</v>
          </cell>
          <cell r="J163" t="str">
            <v>Altres despeses</v>
          </cell>
          <cell r="K163" t="str">
            <v>Tributs</v>
          </cell>
        </row>
        <row r="164">
          <cell r="B164">
            <v>6342</v>
          </cell>
          <cell r="C164" t="str">
            <v>634</v>
          </cell>
          <cell r="D164" t="str">
            <v>4.Interessos /Impostos /Provisions</v>
          </cell>
          <cell r="E164">
            <v>40</v>
          </cell>
          <cell r="F164" t="str">
            <v>Altres Tributs</v>
          </cell>
          <cell r="G164" t="str">
            <v>Ajustes negativos en IVA de inversiones</v>
          </cell>
          <cell r="H164" t="str">
            <v>DESPESES</v>
          </cell>
          <cell r="I164">
            <v>6</v>
          </cell>
          <cell r="J164" t="str">
            <v>Altres despeses</v>
          </cell>
          <cell r="K164" t="str">
            <v>Tributs</v>
          </cell>
        </row>
        <row r="165">
          <cell r="B165">
            <v>6360</v>
          </cell>
          <cell r="C165" t="str">
            <v>636</v>
          </cell>
          <cell r="D165" t="str">
            <v>4.Interessos /Impostos /Provisions</v>
          </cell>
          <cell r="E165">
            <v>40</v>
          </cell>
          <cell r="F165" t="str">
            <v>Altres Tributs</v>
          </cell>
          <cell r="G165" t="str">
            <v>Devolución de impuestos</v>
          </cell>
          <cell r="H165" t="str">
            <v>DESPESES</v>
          </cell>
          <cell r="I165">
            <v>6</v>
          </cell>
          <cell r="J165" t="str">
            <v>Altres despeses</v>
          </cell>
          <cell r="K165" t="str">
            <v>Tributs</v>
          </cell>
        </row>
        <row r="166">
          <cell r="B166">
            <v>6380</v>
          </cell>
          <cell r="C166" t="str">
            <v>638</v>
          </cell>
          <cell r="D166" t="str">
            <v>4.Interessos /Impostos /Provisions</v>
          </cell>
          <cell r="E166">
            <v>40</v>
          </cell>
          <cell r="F166" t="str">
            <v>Altres Tributs</v>
          </cell>
          <cell r="G166" t="str">
            <v>Ajustes positivos en la imposición sobre beneficios</v>
          </cell>
          <cell r="H166" t="str">
            <v>DESPESES</v>
          </cell>
          <cell r="I166">
            <v>6</v>
          </cell>
          <cell r="J166" t="str">
            <v>Altres despeses</v>
          </cell>
          <cell r="K166" t="str">
            <v>Tributs</v>
          </cell>
        </row>
        <row r="167">
          <cell r="B167">
            <v>6391</v>
          </cell>
          <cell r="C167" t="str">
            <v>639</v>
          </cell>
          <cell r="D167" t="str">
            <v>5.Ingressos /Despeses Extraordinaries</v>
          </cell>
          <cell r="E167">
            <v>55</v>
          </cell>
          <cell r="F167" t="str">
            <v>Ingressos per ajustaments d'iva</v>
          </cell>
          <cell r="G167" t="str">
            <v>Ajustes positivos en la imposición indirecta</v>
          </cell>
          <cell r="H167" t="str">
            <v>DESPESES</v>
          </cell>
          <cell r="I167">
            <v>6</v>
          </cell>
          <cell r="J167" t="str">
            <v>Altres despeses</v>
          </cell>
          <cell r="K167" t="str">
            <v>Tributs</v>
          </cell>
        </row>
        <row r="168">
          <cell r="B168">
            <v>6392</v>
          </cell>
          <cell r="C168" t="str">
            <v>639</v>
          </cell>
          <cell r="D168" t="str">
            <v>5.Ingressos /Despeses Extraordinaries</v>
          </cell>
          <cell r="E168">
            <v>55</v>
          </cell>
          <cell r="F168" t="str">
            <v>Ingressos per ajustaments d'iva</v>
          </cell>
          <cell r="G168" t="str">
            <v>Ajustes positivos en la imposición indirecta</v>
          </cell>
          <cell r="H168" t="str">
            <v>DESPESES</v>
          </cell>
          <cell r="I168">
            <v>6</v>
          </cell>
          <cell r="J168" t="str">
            <v>Altres despeses</v>
          </cell>
          <cell r="K168" t="str">
            <v>Tributs</v>
          </cell>
        </row>
        <row r="169">
          <cell r="B169">
            <v>6400</v>
          </cell>
          <cell r="C169" t="str">
            <v>640</v>
          </cell>
          <cell r="D169" t="str">
            <v>2.Despeses Ordinàries</v>
          </cell>
          <cell r="E169">
            <v>32</v>
          </cell>
          <cell r="F169" t="str">
            <v>Sous i Salaris</v>
          </cell>
          <cell r="G169" t="str">
            <v>Sueldos y salarios</v>
          </cell>
          <cell r="H169" t="str">
            <v>DESPESES</v>
          </cell>
          <cell r="I169">
            <v>4</v>
          </cell>
          <cell r="J169" t="str">
            <v>Despeses de personal</v>
          </cell>
          <cell r="K169" t="str">
            <v>Sous i Salaris</v>
          </cell>
        </row>
        <row r="170">
          <cell r="B170">
            <v>6410</v>
          </cell>
          <cell r="C170" t="str">
            <v>641</v>
          </cell>
          <cell r="D170" t="str">
            <v>2.Despeses Ordinàries</v>
          </cell>
          <cell r="E170">
            <v>32</v>
          </cell>
          <cell r="F170" t="str">
            <v>Sous i Salaris</v>
          </cell>
          <cell r="G170" t="str">
            <v>Indemnizaciones</v>
          </cell>
          <cell r="H170" t="str">
            <v>DESPESES</v>
          </cell>
          <cell r="I170">
            <v>4</v>
          </cell>
          <cell r="J170" t="str">
            <v>Despeses de personal</v>
          </cell>
          <cell r="K170" t="str">
            <v>Sous i Salaris</v>
          </cell>
        </row>
        <row r="171">
          <cell r="B171">
            <v>6420</v>
          </cell>
          <cell r="C171" t="str">
            <v>642</v>
          </cell>
          <cell r="D171" t="str">
            <v>2.Despeses Ordinàries</v>
          </cell>
          <cell r="E171">
            <v>32</v>
          </cell>
          <cell r="F171" t="str">
            <v>Sous i Salaris</v>
          </cell>
          <cell r="G171" t="str">
            <v>Seguridad Social a cargo de la empresa</v>
          </cell>
          <cell r="H171" t="str">
            <v>DESPESES</v>
          </cell>
          <cell r="I171">
            <v>4</v>
          </cell>
          <cell r="J171" t="str">
            <v>Despeses de personal</v>
          </cell>
          <cell r="K171" t="str">
            <v>Càrregues Socials</v>
          </cell>
        </row>
        <row r="172">
          <cell r="B172">
            <v>6490</v>
          </cell>
          <cell r="C172" t="str">
            <v>649</v>
          </cell>
          <cell r="D172" t="str">
            <v>2.Despeses Ordinàries</v>
          </cell>
          <cell r="E172">
            <v>32</v>
          </cell>
          <cell r="F172" t="str">
            <v>Sous i Salaris</v>
          </cell>
          <cell r="G172" t="str">
            <v>Otros gastos sociales</v>
          </cell>
          <cell r="H172" t="str">
            <v>DESPESES</v>
          </cell>
          <cell r="I172">
            <v>4</v>
          </cell>
          <cell r="J172" t="str">
            <v>Despeses de personal</v>
          </cell>
          <cell r="K172" t="str">
            <v>Sous i Salaris</v>
          </cell>
        </row>
        <row r="173">
          <cell r="B173">
            <v>6500</v>
          </cell>
          <cell r="C173" t="str">
            <v>650</v>
          </cell>
          <cell r="D173" t="str">
            <v>2.Despeses Ordinàries</v>
          </cell>
          <cell r="E173">
            <v>33</v>
          </cell>
          <cell r="F173" t="str">
            <v>Ajuts individuals</v>
          </cell>
          <cell r="G173" t="str">
            <v>Pérdidas de créditos comerciales incobrables</v>
          </cell>
          <cell r="H173" t="str">
            <v>DESPESES</v>
          </cell>
          <cell r="I173">
            <v>7</v>
          </cell>
          <cell r="J173" t="str">
            <v>Variació de les provisions de les activitats</v>
          </cell>
          <cell r="K173" t="str">
            <v>Variació de les provisions de les activitats</v>
          </cell>
        </row>
        <row r="174">
          <cell r="B174">
            <v>6520</v>
          </cell>
          <cell r="C174" t="str">
            <v>652</v>
          </cell>
          <cell r="D174" t="str">
            <v>2.Despeses Ordinàries</v>
          </cell>
          <cell r="E174">
            <v>33</v>
          </cell>
          <cell r="F174" t="str">
            <v>Ajuts individuals</v>
          </cell>
          <cell r="G174" t="str">
            <v>Ayudas Individuales</v>
          </cell>
          <cell r="H174" t="str">
            <v>DESPESES</v>
          </cell>
          <cell r="I174">
            <v>1</v>
          </cell>
          <cell r="J174" t="str">
            <v>Ajuts monetaris</v>
          </cell>
          <cell r="K174" t="str">
            <v>Ajuts monetaris</v>
          </cell>
        </row>
        <row r="175">
          <cell r="B175">
            <v>6530</v>
          </cell>
          <cell r="C175" t="str">
            <v>653</v>
          </cell>
          <cell r="D175" t="str">
            <v>2.Despeses Ordinàries</v>
          </cell>
          <cell r="E175">
            <v>33</v>
          </cell>
          <cell r="F175" t="str">
            <v>Ajuts individuals</v>
          </cell>
          <cell r="G175" t="str">
            <v>Ayudas a entidades</v>
          </cell>
          <cell r="H175" t="str">
            <v>DESPESES</v>
          </cell>
          <cell r="I175">
            <v>1</v>
          </cell>
          <cell r="J175" t="str">
            <v>Ajuts monetaris</v>
          </cell>
          <cell r="K175" t="str">
            <v>Ajuts monetaris</v>
          </cell>
        </row>
        <row r="176">
          <cell r="B176">
            <v>6540</v>
          </cell>
          <cell r="C176" t="str">
            <v>654</v>
          </cell>
          <cell r="D176" t="str">
            <v>2.Despeses Ordinàries</v>
          </cell>
          <cell r="E176">
            <v>33</v>
          </cell>
          <cell r="F176" t="str">
            <v>Ajuts individuals</v>
          </cell>
          <cell r="G176" t="str">
            <v>Ayudas realizadas a través de otras entidades o centros</v>
          </cell>
          <cell r="H176" t="str">
            <v>DESPESES</v>
          </cell>
          <cell r="I176">
            <v>1</v>
          </cell>
          <cell r="J176" t="str">
            <v>Ajuts monetaris</v>
          </cell>
          <cell r="K176" t="str">
            <v>Ajuts monetaris</v>
          </cell>
        </row>
        <row r="177">
          <cell r="B177">
            <v>6580</v>
          </cell>
          <cell r="C177" t="str">
            <v>658</v>
          </cell>
          <cell r="D177" t="str">
            <v>2.Despeses Ordinàries</v>
          </cell>
          <cell r="E177">
            <v>33</v>
          </cell>
          <cell r="F177" t="str">
            <v>Ajuts individuals</v>
          </cell>
          <cell r="G177" t="str">
            <v>Reintegro de subvenciones, donaciones y legados recibidos, a</v>
          </cell>
          <cell r="H177" t="str">
            <v>DESPESES</v>
          </cell>
          <cell r="I177">
            <v>1</v>
          </cell>
          <cell r="J177" t="str">
            <v>Ajuts monetaris</v>
          </cell>
          <cell r="K177" t="str">
            <v>Ajuts monetaris</v>
          </cell>
        </row>
        <row r="178">
          <cell r="B178">
            <v>6623</v>
          </cell>
          <cell r="C178" t="str">
            <v>662</v>
          </cell>
          <cell r="D178" t="str">
            <v>4.Interessos /Impostos /Provisions</v>
          </cell>
          <cell r="E178">
            <v>41</v>
          </cell>
          <cell r="F178" t="str">
            <v>Intressos crèdit obra</v>
          </cell>
          <cell r="G178" t="str">
            <v>Intereses de deudas con entidades de crédito</v>
          </cell>
          <cell r="H178" t="str">
            <v>DESPESES</v>
          </cell>
          <cell r="I178">
            <v>8</v>
          </cell>
          <cell r="J178" t="str">
            <v>Despeses financeres</v>
          </cell>
          <cell r="K178" t="str">
            <v>a) Per interessos de deutes</v>
          </cell>
        </row>
        <row r="179">
          <cell r="B179">
            <v>6624</v>
          </cell>
          <cell r="C179" t="str">
            <v>662</v>
          </cell>
          <cell r="D179" t="str">
            <v>4.Interessos /Impostos /Provisions</v>
          </cell>
          <cell r="E179">
            <v>44</v>
          </cell>
          <cell r="F179" t="str">
            <v>Altres Despeses Financeres</v>
          </cell>
          <cell r="G179" t="str">
            <v>Intereses de deudas, otras empresas</v>
          </cell>
          <cell r="H179" t="str">
            <v>DESPESES</v>
          </cell>
          <cell r="I179">
            <v>8</v>
          </cell>
          <cell r="J179" t="str">
            <v>Despeses financeres</v>
          </cell>
          <cell r="K179" t="str">
            <v>a) Per interessos de deutes</v>
          </cell>
        </row>
        <row r="180">
          <cell r="B180">
            <v>6680</v>
          </cell>
          <cell r="C180" t="str">
            <v>668</v>
          </cell>
          <cell r="D180" t="str">
            <v>4.Interessos /Impostos /Provisions</v>
          </cell>
          <cell r="E180">
            <v>44</v>
          </cell>
          <cell r="F180" t="str">
            <v>Altres Despeses Financeres</v>
          </cell>
          <cell r="G180" t="str">
            <v>Diferencias negativas de cambio</v>
          </cell>
          <cell r="H180" t="str">
            <v>DESPESES</v>
          </cell>
          <cell r="I180">
            <v>8</v>
          </cell>
          <cell r="J180" t="str">
            <v>Despeses financeres</v>
          </cell>
          <cell r="K180" t="str">
            <v>c) Diferències negatives de canvi</v>
          </cell>
        </row>
        <row r="181">
          <cell r="B181">
            <v>6690</v>
          </cell>
          <cell r="C181" t="str">
            <v>669</v>
          </cell>
          <cell r="D181" t="str">
            <v>4.Interessos /Impostos /Provisions</v>
          </cell>
          <cell r="E181">
            <v>44</v>
          </cell>
          <cell r="F181" t="str">
            <v>Altres Despeses Financeres</v>
          </cell>
          <cell r="G181" t="str">
            <v>Otros gastos financieros</v>
          </cell>
          <cell r="H181" t="str">
            <v>DESPESES</v>
          </cell>
          <cell r="I181">
            <v>8</v>
          </cell>
          <cell r="J181" t="str">
            <v>Despeses financeres</v>
          </cell>
          <cell r="K181" t="str">
            <v>b) Altres despeses financeres</v>
          </cell>
        </row>
        <row r="182">
          <cell r="B182">
            <v>6699</v>
          </cell>
          <cell r="C182" t="str">
            <v>669</v>
          </cell>
          <cell r="D182" t="str">
            <v>4.Interessos /Impostos /Provisions</v>
          </cell>
          <cell r="E182">
            <v>44</v>
          </cell>
          <cell r="F182" t="str">
            <v>Altres Despeses Financeres</v>
          </cell>
          <cell r="G182" t="str">
            <v>Otros gastos financieros</v>
          </cell>
          <cell r="H182" t="str">
            <v>DESPESES</v>
          </cell>
          <cell r="I182">
            <v>8</v>
          </cell>
          <cell r="J182" t="str">
            <v>Despeses financeres</v>
          </cell>
          <cell r="K182" t="str">
            <v>b) Altres despeses financeres</v>
          </cell>
        </row>
        <row r="183">
          <cell r="B183">
            <v>6710</v>
          </cell>
          <cell r="C183" t="str">
            <v>671</v>
          </cell>
          <cell r="D183" t="str">
            <v>5.Ingressos /Despeses Extraordinaries</v>
          </cell>
          <cell r="E183">
            <v>30</v>
          </cell>
          <cell r="F183" t="str">
            <v>Despeses extraordinaries</v>
          </cell>
          <cell r="G183" t="str">
            <v>Pérdidas procedentes del inmovilizado material</v>
          </cell>
          <cell r="H183" t="str">
            <v>DESPESES</v>
          </cell>
          <cell r="I183">
            <v>9</v>
          </cell>
          <cell r="J183" t="str">
            <v>Despeses extraordinàries</v>
          </cell>
          <cell r="K183" t="str">
            <v>a) Pèrdues procedents d'immobi inmaterial i personal</v>
          </cell>
        </row>
        <row r="184">
          <cell r="B184">
            <v>6780</v>
          </cell>
          <cell r="C184" t="str">
            <v>678</v>
          </cell>
          <cell r="D184" t="str">
            <v>5.Ingressos /Despeses Extraordinaries</v>
          </cell>
          <cell r="E184">
            <v>30</v>
          </cell>
          <cell r="F184" t="str">
            <v>Despeses extraordinaries</v>
          </cell>
          <cell r="G184" t="str">
            <v>Gastos excepcionales</v>
          </cell>
          <cell r="H184" t="str">
            <v>DESPESES</v>
          </cell>
          <cell r="I184">
            <v>9</v>
          </cell>
          <cell r="J184" t="str">
            <v>Despeses extraordinàries</v>
          </cell>
          <cell r="K184" t="str">
            <v>b) Despeses extraordinàries</v>
          </cell>
        </row>
        <row r="185">
          <cell r="B185">
            <v>6800</v>
          </cell>
          <cell r="C185" t="str">
            <v>680</v>
          </cell>
          <cell r="D185" t="str">
            <v>6.Subvencions de capital</v>
          </cell>
          <cell r="E185">
            <v>61</v>
          </cell>
          <cell r="F185" t="str">
            <v>Amortització</v>
          </cell>
          <cell r="G185" t="str">
            <v>Amortización gastos de investigación y desarrollo</v>
          </cell>
          <cell r="H185" t="str">
            <v>DESPESES</v>
          </cell>
          <cell r="I185">
            <v>5</v>
          </cell>
          <cell r="J185" t="str">
            <v>Dotacions amortizacions</v>
          </cell>
          <cell r="K185" t="str">
            <v>Dotacions amortizacions</v>
          </cell>
        </row>
        <row r="186">
          <cell r="B186">
            <v>6801</v>
          </cell>
          <cell r="C186" t="str">
            <v>680</v>
          </cell>
          <cell r="D186" t="str">
            <v>6.Subvencions de capital</v>
          </cell>
          <cell r="E186">
            <v>61</v>
          </cell>
          <cell r="F186" t="str">
            <v>Amortització</v>
          </cell>
          <cell r="G186" t="str">
            <v>Amortización concesiones administrativas</v>
          </cell>
          <cell r="H186" t="str">
            <v>DESPESES</v>
          </cell>
          <cell r="I186">
            <v>5</v>
          </cell>
          <cell r="J186" t="str">
            <v>Dotacions amortizacions</v>
          </cell>
          <cell r="K186" t="str">
            <v>Dotacions amortizacions</v>
          </cell>
        </row>
        <row r="187">
          <cell r="B187">
            <v>6802</v>
          </cell>
          <cell r="C187" t="str">
            <v>680</v>
          </cell>
          <cell r="D187" t="str">
            <v>6.Subvencions de capital</v>
          </cell>
          <cell r="E187">
            <v>61</v>
          </cell>
          <cell r="F187" t="str">
            <v>Amortització</v>
          </cell>
          <cell r="G187" t="str">
            <v>Amortización propiedad industrial</v>
          </cell>
          <cell r="H187" t="str">
            <v>DESPESES</v>
          </cell>
          <cell r="I187">
            <v>5</v>
          </cell>
          <cell r="J187" t="str">
            <v>Dotacions amortizacions</v>
          </cell>
          <cell r="K187" t="str">
            <v>Dotacions amortizacions</v>
          </cell>
        </row>
        <row r="188">
          <cell r="B188">
            <v>6804</v>
          </cell>
          <cell r="C188" t="str">
            <v>680</v>
          </cell>
          <cell r="D188" t="str">
            <v>6.Subvencions de capital</v>
          </cell>
          <cell r="E188">
            <v>61</v>
          </cell>
          <cell r="F188" t="str">
            <v>Amortització</v>
          </cell>
          <cell r="G188" t="str">
            <v>Amortización derechos de traspaso</v>
          </cell>
          <cell r="H188" t="str">
            <v>DESPESES</v>
          </cell>
          <cell r="I188">
            <v>5</v>
          </cell>
          <cell r="J188" t="str">
            <v>Dotacions amortizacions</v>
          </cell>
          <cell r="K188" t="str">
            <v>Dotacions amortizacions</v>
          </cell>
        </row>
        <row r="189">
          <cell r="B189">
            <v>6805</v>
          </cell>
          <cell r="C189" t="str">
            <v>680</v>
          </cell>
          <cell r="D189" t="str">
            <v>6.Subvencions de capital</v>
          </cell>
          <cell r="E189">
            <v>61</v>
          </cell>
          <cell r="F189" t="str">
            <v>Amortització</v>
          </cell>
          <cell r="G189" t="str">
            <v>Amortización Aplicaciones Informáticas</v>
          </cell>
          <cell r="H189" t="str">
            <v>DESPESES</v>
          </cell>
          <cell r="I189">
            <v>5</v>
          </cell>
          <cell r="J189" t="str">
            <v>Dotacions amortizacions</v>
          </cell>
          <cell r="K189" t="str">
            <v>Dotacions amortizacions</v>
          </cell>
        </row>
        <row r="190">
          <cell r="B190">
            <v>6809</v>
          </cell>
          <cell r="C190" t="str">
            <v>680</v>
          </cell>
          <cell r="D190" t="str">
            <v>6.Subvencions de capital</v>
          </cell>
          <cell r="E190">
            <v>61</v>
          </cell>
          <cell r="F190" t="str">
            <v>Amortització</v>
          </cell>
          <cell r="G190" t="str">
            <v>Amortización Leasing</v>
          </cell>
          <cell r="H190" t="str">
            <v>DESPESES</v>
          </cell>
          <cell r="I190">
            <v>5</v>
          </cell>
          <cell r="J190" t="str">
            <v>Dotacions amortizacions</v>
          </cell>
          <cell r="K190" t="str">
            <v>Dotacions amortizacions</v>
          </cell>
        </row>
        <row r="191">
          <cell r="B191">
            <v>6810</v>
          </cell>
          <cell r="C191" t="str">
            <v>681</v>
          </cell>
          <cell r="D191" t="str">
            <v>6.Subvencions de capital</v>
          </cell>
          <cell r="E191">
            <v>61</v>
          </cell>
          <cell r="F191" t="str">
            <v>Amortització</v>
          </cell>
          <cell r="G191" t="str">
            <v>Amortización Terrenos y bienes naturales</v>
          </cell>
          <cell r="H191" t="str">
            <v>DESPESES</v>
          </cell>
          <cell r="I191">
            <v>5</v>
          </cell>
          <cell r="J191" t="str">
            <v>Dotacions amortizacions</v>
          </cell>
          <cell r="K191" t="str">
            <v>Dotacions amortizacions</v>
          </cell>
        </row>
        <row r="192">
          <cell r="B192">
            <v>6811</v>
          </cell>
          <cell r="C192" t="str">
            <v>681</v>
          </cell>
          <cell r="D192" t="str">
            <v>6.Subvencions de capital</v>
          </cell>
          <cell r="E192">
            <v>61</v>
          </cell>
          <cell r="F192" t="str">
            <v>Amortització</v>
          </cell>
          <cell r="G192" t="str">
            <v>Amortización Construcciones</v>
          </cell>
          <cell r="H192" t="str">
            <v>DESPESES</v>
          </cell>
          <cell r="I192">
            <v>5</v>
          </cell>
          <cell r="J192" t="str">
            <v>Dotacions amortizacions</v>
          </cell>
          <cell r="K192" t="str">
            <v>Dotacions amortizacions</v>
          </cell>
        </row>
        <row r="193">
          <cell r="B193">
            <v>6812</v>
          </cell>
          <cell r="C193" t="str">
            <v>681</v>
          </cell>
          <cell r="D193" t="str">
            <v>6.Subvencions de capital</v>
          </cell>
          <cell r="E193">
            <v>61</v>
          </cell>
          <cell r="F193" t="str">
            <v>Amortització</v>
          </cell>
          <cell r="G193" t="str">
            <v>Amortización Instalaciones Técnicas</v>
          </cell>
          <cell r="H193" t="str">
            <v>DESPESES</v>
          </cell>
          <cell r="I193">
            <v>5</v>
          </cell>
          <cell r="J193" t="str">
            <v>Dotacions amortizacions</v>
          </cell>
          <cell r="K193" t="str">
            <v>Dotacions amortizacions</v>
          </cell>
        </row>
        <row r="194">
          <cell r="B194">
            <v>6813</v>
          </cell>
          <cell r="C194" t="str">
            <v>681</v>
          </cell>
          <cell r="D194" t="str">
            <v>6.Subvencions de capital</v>
          </cell>
          <cell r="E194">
            <v>61</v>
          </cell>
          <cell r="F194" t="str">
            <v>Amortització</v>
          </cell>
          <cell r="G194" t="str">
            <v>Amortización Maquinaria</v>
          </cell>
          <cell r="H194" t="str">
            <v>DESPESES</v>
          </cell>
          <cell r="I194">
            <v>5</v>
          </cell>
          <cell r="J194" t="str">
            <v>Dotacions amortizacions</v>
          </cell>
          <cell r="K194" t="str">
            <v>Dotacions amortizacions</v>
          </cell>
        </row>
        <row r="195">
          <cell r="B195">
            <v>6814</v>
          </cell>
          <cell r="C195" t="str">
            <v>681</v>
          </cell>
          <cell r="D195" t="str">
            <v>6.Subvencions de capital</v>
          </cell>
          <cell r="E195">
            <v>61</v>
          </cell>
          <cell r="F195" t="str">
            <v>Amortització</v>
          </cell>
          <cell r="G195" t="str">
            <v>Amortización Utillage</v>
          </cell>
          <cell r="H195" t="str">
            <v>DESPESES</v>
          </cell>
          <cell r="I195">
            <v>5</v>
          </cell>
          <cell r="J195" t="str">
            <v>Dotacions amortizacions</v>
          </cell>
          <cell r="K195" t="str">
            <v>Dotacions amortizacions</v>
          </cell>
        </row>
        <row r="196">
          <cell r="B196">
            <v>6815</v>
          </cell>
          <cell r="C196" t="str">
            <v>681</v>
          </cell>
          <cell r="D196" t="str">
            <v>6.Subvencions de capital</v>
          </cell>
          <cell r="E196">
            <v>61</v>
          </cell>
          <cell r="F196" t="str">
            <v>Amortització</v>
          </cell>
          <cell r="G196" t="str">
            <v>Amortización Otras Instalaciones</v>
          </cell>
          <cell r="H196" t="str">
            <v>DESPESES</v>
          </cell>
          <cell r="I196">
            <v>5</v>
          </cell>
          <cell r="J196" t="str">
            <v>Dotacions amortizacions</v>
          </cell>
          <cell r="K196" t="str">
            <v>Dotacions amortizacions</v>
          </cell>
        </row>
        <row r="197">
          <cell r="B197">
            <v>6816</v>
          </cell>
          <cell r="C197" t="str">
            <v>681</v>
          </cell>
          <cell r="D197" t="str">
            <v>6.Subvencions de capital</v>
          </cell>
          <cell r="E197">
            <v>61</v>
          </cell>
          <cell r="F197" t="str">
            <v>Amortització</v>
          </cell>
          <cell r="G197" t="str">
            <v>Amortización Mobiliario</v>
          </cell>
          <cell r="H197" t="str">
            <v>DESPESES</v>
          </cell>
          <cell r="I197">
            <v>5</v>
          </cell>
          <cell r="J197" t="str">
            <v>Dotacions amortizacions</v>
          </cell>
          <cell r="K197" t="str">
            <v>Dotacions amortizacions</v>
          </cell>
        </row>
        <row r="198">
          <cell r="B198">
            <v>6817</v>
          </cell>
          <cell r="C198" t="str">
            <v>681</v>
          </cell>
          <cell r="D198" t="str">
            <v>6.Subvencions de capital</v>
          </cell>
          <cell r="E198">
            <v>61</v>
          </cell>
          <cell r="F198" t="str">
            <v>Amortització</v>
          </cell>
          <cell r="G198" t="str">
            <v>Amortización Equipos Proceso de Información</v>
          </cell>
          <cell r="H198" t="str">
            <v>DESPESES</v>
          </cell>
          <cell r="I198">
            <v>5</v>
          </cell>
          <cell r="J198" t="str">
            <v>Dotacions amortizacions</v>
          </cell>
          <cell r="K198" t="str">
            <v>Dotacions amortizacions</v>
          </cell>
        </row>
        <row r="199">
          <cell r="B199">
            <v>6818</v>
          </cell>
          <cell r="C199" t="str">
            <v>681</v>
          </cell>
          <cell r="D199" t="str">
            <v>6.Subvencions de capital</v>
          </cell>
          <cell r="E199">
            <v>61</v>
          </cell>
          <cell r="F199" t="str">
            <v>Amortització</v>
          </cell>
          <cell r="G199" t="str">
            <v>Amortización Elementos de Transporte</v>
          </cell>
          <cell r="H199" t="str">
            <v>DESPESES</v>
          </cell>
          <cell r="I199">
            <v>5</v>
          </cell>
          <cell r="J199" t="str">
            <v>Dotacions amortizacions</v>
          </cell>
          <cell r="K199" t="str">
            <v>Dotacions amortizacions</v>
          </cell>
        </row>
        <row r="200">
          <cell r="B200">
            <v>6819</v>
          </cell>
          <cell r="C200" t="str">
            <v>681</v>
          </cell>
          <cell r="D200" t="str">
            <v>6.Subvencions de capital</v>
          </cell>
          <cell r="E200">
            <v>61</v>
          </cell>
          <cell r="F200" t="str">
            <v>Amortització</v>
          </cell>
          <cell r="G200" t="str">
            <v>Amortización otro inmovilizado material</v>
          </cell>
          <cell r="H200" t="str">
            <v>DESPESES</v>
          </cell>
          <cell r="I200">
            <v>5</v>
          </cell>
          <cell r="J200" t="str">
            <v>Dotacions amortizacions</v>
          </cell>
          <cell r="K200" t="str">
            <v>Dotacions amortizacions</v>
          </cell>
        </row>
        <row r="201">
          <cell r="B201">
            <v>6819</v>
          </cell>
          <cell r="C201" t="str">
            <v>681</v>
          </cell>
          <cell r="D201" t="str">
            <v>6.Subvencions de capital</v>
          </cell>
          <cell r="E201">
            <v>61</v>
          </cell>
          <cell r="F201" t="str">
            <v>Amortització</v>
          </cell>
          <cell r="G201" t="str">
            <v>Amortización activos de proyectos</v>
          </cell>
          <cell r="H201" t="str">
            <v>DESPESES</v>
          </cell>
          <cell r="I201">
            <v>5</v>
          </cell>
          <cell r="J201" t="str">
            <v>Dotacions amortizacions</v>
          </cell>
          <cell r="K201" t="str">
            <v>Dotacions amortizacions</v>
          </cell>
        </row>
        <row r="202">
          <cell r="B202">
            <v>6910</v>
          </cell>
          <cell r="C202" t="str">
            <v>691</v>
          </cell>
          <cell r="D202" t="str">
            <v>4.Interessos /Impostos /Provisions</v>
          </cell>
          <cell r="E202">
            <v>50</v>
          </cell>
          <cell r="F202" t="str">
            <v>Provissió Insolvencia</v>
          </cell>
          <cell r="G202" t="str">
            <v>Pérdidas por deterioro del inmovilizado material</v>
          </cell>
          <cell r="H202" t="str">
            <v>DESPESES</v>
          </cell>
          <cell r="I202">
            <v>6</v>
          </cell>
          <cell r="J202" t="str">
            <v>Altres despeses</v>
          </cell>
          <cell r="K202" t="str">
            <v>Dotació al fons de reversió</v>
          </cell>
        </row>
        <row r="203">
          <cell r="B203">
            <v>6930</v>
          </cell>
          <cell r="C203" t="str">
            <v>693</v>
          </cell>
          <cell r="D203" t="str">
            <v>4.Interessos /Impostos /Provisions</v>
          </cell>
          <cell r="E203">
            <v>50</v>
          </cell>
          <cell r="F203" t="str">
            <v>Provissió Insolvencia</v>
          </cell>
          <cell r="G203" t="str">
            <v>Pérdidas por deterioro de productos terminados y en curso de</v>
          </cell>
          <cell r="H203" t="str">
            <v>DESPESES</v>
          </cell>
          <cell r="I203">
            <v>9</v>
          </cell>
          <cell r="J203" t="str">
            <v>Despeses extraordinàries</v>
          </cell>
          <cell r="K203" t="str">
            <v>b) Despeses extraordinàries</v>
          </cell>
        </row>
        <row r="204">
          <cell r="B204">
            <v>6930</v>
          </cell>
          <cell r="C204" t="str">
            <v>693</v>
          </cell>
          <cell r="D204" t="str">
            <v>4.Interessos /Impostos /Provisions</v>
          </cell>
          <cell r="E204">
            <v>50</v>
          </cell>
          <cell r="F204" t="str">
            <v>Provissió Insolvencia</v>
          </cell>
          <cell r="G204" t="str">
            <v>Pérdidas por deterioro de existencias</v>
          </cell>
          <cell r="H204" t="str">
            <v>DESPESES</v>
          </cell>
          <cell r="I204">
            <v>2</v>
          </cell>
          <cell r="J204" t="str">
            <v>Aprovisionaments</v>
          </cell>
          <cell r="K204" t="str">
            <v>Reducció de productes acabats</v>
          </cell>
        </row>
        <row r="205">
          <cell r="B205">
            <v>6959</v>
          </cell>
          <cell r="C205" t="str">
            <v>695</v>
          </cell>
          <cell r="D205" t="str">
            <v>4.Interessos /Impostos /Provisions</v>
          </cell>
          <cell r="E205">
            <v>50</v>
          </cell>
          <cell r="F205" t="str">
            <v>Provissió Insolvencia</v>
          </cell>
          <cell r="G205" t="str">
            <v>Dotación a la provisión para operaciones comerciales</v>
          </cell>
          <cell r="H205" t="str">
            <v>DESPESES</v>
          </cell>
          <cell r="I205">
            <v>7</v>
          </cell>
          <cell r="J205" t="str">
            <v>Variació de les provisions de les activitats</v>
          </cell>
          <cell r="K205" t="str">
            <v>Variació de les provisions de les activitats</v>
          </cell>
        </row>
        <row r="206">
          <cell r="B206">
            <v>7000</v>
          </cell>
          <cell r="C206" t="str">
            <v>700</v>
          </cell>
          <cell r="D206" t="str">
            <v>1.Ingressos Ordinaris</v>
          </cell>
          <cell r="E206">
            <v>4</v>
          </cell>
          <cell r="F206" t="str">
            <v>Ingressos per serveis de gestió propia</v>
          </cell>
          <cell r="G206" t="str">
            <v>Ventas de mercaderías</v>
          </cell>
          <cell r="H206" t="str">
            <v>INGRESSOS</v>
          </cell>
          <cell r="I206">
            <v>1</v>
          </cell>
          <cell r="J206" t="str">
            <v>Ingressos per la activitat</v>
          </cell>
          <cell r="K206" t="str">
            <v>a) Ingressos per vendes i prestació de serveis</v>
          </cell>
        </row>
        <row r="207">
          <cell r="B207">
            <v>7050</v>
          </cell>
          <cell r="C207" t="str">
            <v>705</v>
          </cell>
          <cell r="D207" t="str">
            <v>1.Ingressos Ordinaris</v>
          </cell>
          <cell r="E207">
            <v>4</v>
          </cell>
          <cell r="F207" t="str">
            <v>Ingressos per serveis de gestió propia</v>
          </cell>
          <cell r="G207" t="str">
            <v>Prestaciones de servicios</v>
          </cell>
          <cell r="H207" t="str">
            <v>INGRESSOS</v>
          </cell>
          <cell r="I207">
            <v>1</v>
          </cell>
          <cell r="J207" t="str">
            <v>Ingressos per la activitat</v>
          </cell>
          <cell r="K207" t="str">
            <v>a) Ingressos per vendes i prestació de serveis</v>
          </cell>
        </row>
        <row r="208">
          <cell r="B208">
            <v>7240</v>
          </cell>
          <cell r="C208" t="str">
            <v>724</v>
          </cell>
          <cell r="D208" t="str">
            <v>1.Ingressos Ordinaris</v>
          </cell>
          <cell r="E208">
            <v>8</v>
          </cell>
          <cell r="F208" t="str">
            <v>Altres subvencions a la explotació</v>
          </cell>
          <cell r="G208" t="str">
            <v>Subvenciones explotación</v>
          </cell>
          <cell r="H208" t="str">
            <v>INGRESSOS</v>
          </cell>
          <cell r="I208">
            <v>1</v>
          </cell>
          <cell r="J208" t="str">
            <v>Ingressos per la activitat</v>
          </cell>
          <cell r="K208" t="str">
            <v>b) Subvencios oficials a les activitats</v>
          </cell>
        </row>
        <row r="209">
          <cell r="B209">
            <v>7250</v>
          </cell>
          <cell r="C209" t="str">
            <v>725</v>
          </cell>
          <cell r="D209" t="str">
            <v>6.Subvencions de capital</v>
          </cell>
          <cell r="E209">
            <v>60</v>
          </cell>
          <cell r="F209" t="str">
            <v>Traspassades al resultat de l'exercici (Feder i altres)</v>
          </cell>
          <cell r="G209" t="str">
            <v>Subvenciones oficiales de capital traspasadas al resultado</v>
          </cell>
          <cell r="H209" t="str">
            <v>INGRESSOS</v>
          </cell>
          <cell r="I209">
            <v>1</v>
          </cell>
          <cell r="J209" t="str">
            <v>Ingressos per la activitat</v>
          </cell>
          <cell r="K209" t="str">
            <v>c) Subvencions, donacions i llegats de capital imputats a resultat</v>
          </cell>
        </row>
        <row r="210">
          <cell r="B210">
            <v>7260</v>
          </cell>
          <cell r="C210" t="str">
            <v>726</v>
          </cell>
          <cell r="D210" t="str">
            <v>6.Subvencions de capital</v>
          </cell>
          <cell r="E210">
            <v>60</v>
          </cell>
          <cell r="F210" t="str">
            <v>Traspassades al resultat de l'exercici (Feder i altres)</v>
          </cell>
          <cell r="G210" t="str">
            <v>Subvenciones oficiales de capital traspasadas al resultado</v>
          </cell>
          <cell r="H210" t="str">
            <v>INGRESSOS</v>
          </cell>
          <cell r="I210">
            <v>1</v>
          </cell>
          <cell r="J210" t="str">
            <v>Ingressos per la activitat</v>
          </cell>
          <cell r="K210" t="str">
            <v>c) Subvencions, donacions i llegats de capital imputats a resultat</v>
          </cell>
        </row>
        <row r="211">
          <cell r="B211">
            <v>7280</v>
          </cell>
          <cell r="C211" t="str">
            <v>728</v>
          </cell>
          <cell r="D211" t="str">
            <v>1.Ingressos Ordinaris</v>
          </cell>
          <cell r="E211">
            <v>5</v>
          </cell>
          <cell r="F211" t="str">
            <v>Donacions i llegats de capital</v>
          </cell>
          <cell r="G211" t="str">
            <v>Donaciones y otros ingresos por actividad</v>
          </cell>
          <cell r="H211" t="str">
            <v>INGRESSOS</v>
          </cell>
          <cell r="I211">
            <v>1</v>
          </cell>
          <cell r="J211" t="str">
            <v>Ingressos per la activitat</v>
          </cell>
          <cell r="K211" t="str">
            <v>d) Donacions i altres ingressos</v>
          </cell>
        </row>
        <row r="212">
          <cell r="B212">
            <v>7400</v>
          </cell>
          <cell r="C212" t="str">
            <v>740</v>
          </cell>
          <cell r="D212" t="str">
            <v>1.Ingressos Ordinaris</v>
          </cell>
          <cell r="E212">
            <v>8</v>
          </cell>
          <cell r="F212" t="str">
            <v>Altres subvencions a la explotació</v>
          </cell>
          <cell r="G212" t="str">
            <v>Subvenciones, donaciones y legados a la explotación</v>
          </cell>
          <cell r="H212" t="str">
            <v>INGRESSOS</v>
          </cell>
          <cell r="I212">
            <v>1</v>
          </cell>
          <cell r="J212" t="str">
            <v>Ingressos per la activitat</v>
          </cell>
          <cell r="K212" t="str">
            <v>b) Subvencios oficials a les activitats</v>
          </cell>
        </row>
        <row r="213">
          <cell r="B213">
            <v>7460</v>
          </cell>
          <cell r="C213" t="str">
            <v>746</v>
          </cell>
          <cell r="D213" t="str">
            <v>1.Ingressos Ordinaris</v>
          </cell>
          <cell r="E213">
            <v>8</v>
          </cell>
          <cell r="F213" t="str">
            <v>Altres subvencions a la explotació</v>
          </cell>
          <cell r="G213" t="str">
            <v>Subvenciones del Estado</v>
          </cell>
          <cell r="H213" t="str">
            <v>INGRESSOS</v>
          </cell>
          <cell r="I213">
            <v>1</v>
          </cell>
          <cell r="J213" t="str">
            <v>Ingressos per la activitat</v>
          </cell>
          <cell r="K213" t="str">
            <v>b) Subvencios oficials a les activitats</v>
          </cell>
        </row>
        <row r="214">
          <cell r="B214">
            <v>7461</v>
          </cell>
          <cell r="C214" t="str">
            <v>746</v>
          </cell>
          <cell r="D214" t="str">
            <v>1.Ingressos Ordinaris</v>
          </cell>
          <cell r="E214">
            <v>8</v>
          </cell>
          <cell r="F214" t="str">
            <v>Altres subvencions a la explotació</v>
          </cell>
          <cell r="G214" t="str">
            <v>Subvenciones de otras administraciones públicas</v>
          </cell>
          <cell r="H214" t="str">
            <v>INGRESSOS</v>
          </cell>
          <cell r="I214">
            <v>1</v>
          </cell>
          <cell r="J214" t="str">
            <v>Ingressos per la activitat</v>
          </cell>
          <cell r="K214" t="str">
            <v>b) Subvencios oficials a les activitats</v>
          </cell>
        </row>
        <row r="215">
          <cell r="B215">
            <v>7520</v>
          </cell>
          <cell r="C215" t="str">
            <v>752</v>
          </cell>
          <cell r="D215" t="str">
            <v>1.Ingressos Ordinaris</v>
          </cell>
          <cell r="E215">
            <v>1</v>
          </cell>
          <cell r="F215" t="str">
            <v>Ingressos per serveis general/ lloguers</v>
          </cell>
          <cell r="G215" t="str">
            <v>Ingresos por arrendamientos</v>
          </cell>
          <cell r="H215" t="str">
            <v>INGRESSOS</v>
          </cell>
          <cell r="I215">
            <v>1</v>
          </cell>
          <cell r="J215" t="str">
            <v>Ingressos per la activitat</v>
          </cell>
          <cell r="K215" t="str">
            <v>a) Ingressos per vendes i prestació de serveis</v>
          </cell>
        </row>
        <row r="216">
          <cell r="B216">
            <v>7521</v>
          </cell>
          <cell r="C216" t="str">
            <v>752</v>
          </cell>
          <cell r="D216" t="str">
            <v>1.Ingressos Ordinaris</v>
          </cell>
          <cell r="E216">
            <v>1</v>
          </cell>
          <cell r="F216" t="str">
            <v>Ingressos per serveis general/ lloguers</v>
          </cell>
          <cell r="G216" t="str">
            <v>Ingresos por arrendamientos de manantiales</v>
          </cell>
          <cell r="H216" t="str">
            <v>INGRESSOS</v>
          </cell>
          <cell r="I216">
            <v>1</v>
          </cell>
          <cell r="J216" t="str">
            <v>Ingressos per la activitat</v>
          </cell>
          <cell r="K216" t="str">
            <v>a) Ingressos per vendes i prestació de serveis</v>
          </cell>
        </row>
        <row r="217">
          <cell r="B217">
            <v>7530</v>
          </cell>
          <cell r="C217" t="str">
            <v>753</v>
          </cell>
          <cell r="D217" t="str">
            <v>1.Ingressos Ordinaris</v>
          </cell>
          <cell r="E217">
            <v>4</v>
          </cell>
          <cell r="F217" t="str">
            <v>Ingressos per serveis de gestió propia</v>
          </cell>
          <cell r="G217" t="str">
            <v>Ingresos de propiedad industrial cedida en explotación</v>
          </cell>
          <cell r="H217" t="str">
            <v>INGRESSOS</v>
          </cell>
          <cell r="I217">
            <v>3</v>
          </cell>
          <cell r="J217" t="str">
            <v>Altres ingressos</v>
          </cell>
          <cell r="K217" t="str">
            <v>a) Ingressos accesoris</v>
          </cell>
        </row>
        <row r="218">
          <cell r="B218">
            <v>7540</v>
          </cell>
          <cell r="C218" t="str">
            <v>754</v>
          </cell>
          <cell r="D218" t="str">
            <v>1.Ingressos Ordinaris</v>
          </cell>
          <cell r="E218">
            <v>4</v>
          </cell>
          <cell r="F218" t="str">
            <v>Ingressos per serveis de gestió propia</v>
          </cell>
          <cell r="G218" t="str">
            <v>Ingresos por comisiones</v>
          </cell>
          <cell r="H218" t="str">
            <v>INGRESSOS</v>
          </cell>
          <cell r="I218">
            <v>1</v>
          </cell>
          <cell r="J218" t="str">
            <v>Ingressos per la activitat</v>
          </cell>
          <cell r="K218" t="str">
            <v>a) Ingressos per vendes i prestació de serveis</v>
          </cell>
        </row>
        <row r="219">
          <cell r="B219">
            <v>7590</v>
          </cell>
          <cell r="C219" t="str">
            <v>759</v>
          </cell>
          <cell r="D219" t="str">
            <v>1.Ingressos Ordinaris</v>
          </cell>
          <cell r="E219">
            <v>4</v>
          </cell>
          <cell r="F219" t="str">
            <v>Ingressos per serveis de gestió propia</v>
          </cell>
          <cell r="G219" t="str">
            <v>Ingresos por servicios diversos</v>
          </cell>
          <cell r="H219" t="str">
            <v>INGRESSOS</v>
          </cell>
          <cell r="I219">
            <v>1</v>
          </cell>
          <cell r="J219" t="str">
            <v>Ingressos per la activitat</v>
          </cell>
          <cell r="K219" t="str">
            <v>a) Ingressos per vendes i prestació de serveis</v>
          </cell>
        </row>
        <row r="220">
          <cell r="B220">
            <v>7591</v>
          </cell>
          <cell r="C220" t="str">
            <v>759</v>
          </cell>
          <cell r="D220" t="str">
            <v>1.Ingressos Ordinaris</v>
          </cell>
          <cell r="E220">
            <v>4</v>
          </cell>
          <cell r="F220" t="str">
            <v>Ingressos per serveis de gestió propia</v>
          </cell>
          <cell r="G220" t="str">
            <v>Suministros</v>
          </cell>
          <cell r="H220" t="str">
            <v>INGRESSOS</v>
          </cell>
          <cell r="I220">
            <v>1</v>
          </cell>
          <cell r="J220" t="str">
            <v>Ingressos per la activitat</v>
          </cell>
          <cell r="K220" t="str">
            <v>a) Ingressos per vendes i prestació de serveis</v>
          </cell>
        </row>
        <row r="221">
          <cell r="B221">
            <v>7620</v>
          </cell>
          <cell r="C221" t="str">
            <v>762</v>
          </cell>
          <cell r="D221" t="str">
            <v>4.Interessos /Impostos /Provisions</v>
          </cell>
          <cell r="E221">
            <v>47</v>
          </cell>
          <cell r="F221" t="str">
            <v>Ingressos de crèdit a L/T</v>
          </cell>
          <cell r="G221" t="str">
            <v>Ingresos de créditos</v>
          </cell>
          <cell r="H221" t="str">
            <v>INGRESSOS</v>
          </cell>
          <cell r="I221">
            <v>5</v>
          </cell>
          <cell r="J221" t="str">
            <v>Ingressos financers</v>
          </cell>
          <cell r="K221" t="str">
            <v>a) Ingressos de crèdits a llarg termini</v>
          </cell>
        </row>
        <row r="222">
          <cell r="B222">
            <v>7680</v>
          </cell>
          <cell r="C222" t="str">
            <v>768</v>
          </cell>
          <cell r="D222" t="str">
            <v>4.Interessos /Impostos /Provisions</v>
          </cell>
          <cell r="E222">
            <v>47</v>
          </cell>
          <cell r="F222" t="str">
            <v>Ingressos de crèdit a L/T</v>
          </cell>
          <cell r="G222" t="str">
            <v>Diferencias positivas de cambio</v>
          </cell>
          <cell r="H222" t="str">
            <v>INGRESSOS</v>
          </cell>
          <cell r="I222">
            <v>5</v>
          </cell>
          <cell r="J222" t="str">
            <v>Ingressos financers</v>
          </cell>
          <cell r="K222" t="str">
            <v>c) Diferències positives de canvi</v>
          </cell>
        </row>
        <row r="223">
          <cell r="B223">
            <v>7690</v>
          </cell>
          <cell r="C223" t="str">
            <v>769</v>
          </cell>
          <cell r="D223" t="str">
            <v>4.Interessos /Impostos /Provisions</v>
          </cell>
          <cell r="E223">
            <v>48</v>
          </cell>
          <cell r="F223" t="str">
            <v>Altres ingressos financers</v>
          </cell>
          <cell r="G223" t="str">
            <v>Otros ingresos financieros</v>
          </cell>
          <cell r="H223" t="str">
            <v>INGRESSOS</v>
          </cell>
          <cell r="I223">
            <v>5</v>
          </cell>
          <cell r="J223" t="str">
            <v>Ingressos financers</v>
          </cell>
          <cell r="K223" t="str">
            <v>b) Altres interessos i ingressos</v>
          </cell>
        </row>
        <row r="224">
          <cell r="B224">
            <v>7690</v>
          </cell>
          <cell r="C224" t="str">
            <v>769</v>
          </cell>
          <cell r="D224" t="str">
            <v>4.Interessos /Impostos /Provisions</v>
          </cell>
          <cell r="E224">
            <v>48</v>
          </cell>
          <cell r="F224" t="str">
            <v>Altres ingressos financers</v>
          </cell>
          <cell r="G224" t="str">
            <v>Otros ingresos financieros</v>
          </cell>
          <cell r="H224" t="str">
            <v>INGRESSOS</v>
          </cell>
          <cell r="I224">
            <v>5</v>
          </cell>
          <cell r="J224" t="str">
            <v>Ingressos financers</v>
          </cell>
          <cell r="K224" t="str">
            <v>b) Altres interessos i ingressos</v>
          </cell>
        </row>
        <row r="225">
          <cell r="B225">
            <v>7699</v>
          </cell>
          <cell r="C225" t="str">
            <v>769</v>
          </cell>
          <cell r="D225" t="str">
            <v>4.Interessos /Impostos /Provisions</v>
          </cell>
          <cell r="E225">
            <v>48</v>
          </cell>
          <cell r="F225" t="str">
            <v>Altres ingressos financers</v>
          </cell>
          <cell r="G225" t="str">
            <v>Otros ingresos financieros</v>
          </cell>
          <cell r="H225" t="str">
            <v>INGRESSOS</v>
          </cell>
          <cell r="I225">
            <v>5</v>
          </cell>
          <cell r="J225" t="str">
            <v>Ingressos financers</v>
          </cell>
          <cell r="K225" t="str">
            <v>b) Altres interessos i ingressos</v>
          </cell>
        </row>
        <row r="226">
          <cell r="B226">
            <v>7780</v>
          </cell>
          <cell r="C226" t="str">
            <v>778</v>
          </cell>
          <cell r="D226" t="str">
            <v>5.Ingressos /Despeses Extraordinaries</v>
          </cell>
          <cell r="E226">
            <v>56</v>
          </cell>
          <cell r="F226" t="str">
            <v>Ingressos Extraordinaris</v>
          </cell>
          <cell r="G226" t="str">
            <v>Ingresos excepcionales</v>
          </cell>
          <cell r="H226" t="str">
            <v>INGRESSOS</v>
          </cell>
          <cell r="I226">
            <v>6</v>
          </cell>
          <cell r="J226" t="str">
            <v>Ingressos extraordinaris</v>
          </cell>
          <cell r="K226" t="str">
            <v>Ingressos extraordinaris</v>
          </cell>
        </row>
        <row r="227">
          <cell r="B227">
            <v>7780</v>
          </cell>
          <cell r="C227" t="str">
            <v>778</v>
          </cell>
          <cell r="D227" t="str">
            <v>5.Ingressos /Despeses Extraordinaries</v>
          </cell>
          <cell r="E227">
            <v>56</v>
          </cell>
          <cell r="F227" t="str">
            <v>Ingressos Extraordinaris</v>
          </cell>
          <cell r="G227" t="str">
            <v>Ingresos por cesiones de uso de terreno</v>
          </cell>
          <cell r="H227" t="str">
            <v>INGRESSOS</v>
          </cell>
          <cell r="I227">
            <v>6</v>
          </cell>
          <cell r="J227" t="str">
            <v>Ingressos extraordinaris</v>
          </cell>
          <cell r="K227" t="str">
            <v>Ingressos extraordinaris</v>
          </cell>
        </row>
        <row r="228">
          <cell r="B228">
            <v>7931</v>
          </cell>
          <cell r="C228" t="str">
            <v>793</v>
          </cell>
          <cell r="D228" t="str">
            <v>4.Interessos /Impostos /Provisions</v>
          </cell>
          <cell r="E228">
            <v>50</v>
          </cell>
          <cell r="F228" t="str">
            <v>Provissió Insolvencia</v>
          </cell>
          <cell r="G228" t="str">
            <v>Reversión del deterioro de mercaderías</v>
          </cell>
          <cell r="H228" t="str">
            <v>INGRESSOS</v>
          </cell>
          <cell r="I228">
            <v>2</v>
          </cell>
          <cell r="J228" t="str">
            <v>Augment d'existències de productes acabats</v>
          </cell>
          <cell r="K228" t="str">
            <v>Augment d'existències de productes acabats</v>
          </cell>
        </row>
        <row r="229">
          <cell r="B229">
            <v>7954</v>
          </cell>
          <cell r="C229" t="str">
            <v>795</v>
          </cell>
          <cell r="D229" t="str">
            <v>4.Interessos /Impostos /Provisions</v>
          </cell>
          <cell r="E229">
            <v>50</v>
          </cell>
          <cell r="F229" t="str">
            <v>Provissió Insolvencia</v>
          </cell>
          <cell r="G229" t="str">
            <v>Exceso de provisión por insolvencias de la actividad</v>
          </cell>
          <cell r="H229" t="str">
            <v>INGRESSOS</v>
          </cell>
          <cell r="I229">
            <v>3</v>
          </cell>
          <cell r="J229" t="str">
            <v>Altres ingressos</v>
          </cell>
          <cell r="K229" t="str">
            <v>b) Excés provisions riscos i despeses</v>
          </cell>
        </row>
        <row r="230">
          <cell r="B230">
            <v>8400</v>
          </cell>
          <cell r="C230" t="str">
            <v>840</v>
          </cell>
          <cell r="D230" t="str">
            <v>5.Ingressos /Despeses Extraordinaries</v>
          </cell>
          <cell r="E230">
            <v>56</v>
          </cell>
          <cell r="F230" t="str">
            <v>Ingressos Extraordinaris</v>
          </cell>
          <cell r="G230" t="str">
            <v xml:space="preserve">Sub. Of. de capital </v>
          </cell>
          <cell r="H230" t="str">
            <v>INGRESSOS</v>
          </cell>
          <cell r="I230">
            <v>1</v>
          </cell>
          <cell r="J230" t="str">
            <v>Ingressos per la activitat</v>
          </cell>
          <cell r="K230" t="str">
            <v>a) Ingressos per vendes i prestació de serveis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YG"/>
      <sheetName val="PYG (PATRONAT)"/>
      <sheetName val="Datos"/>
      <sheetName val="Tabla buscar"/>
      <sheetName val="Anàlisi"/>
      <sheetName val="assentament"/>
      <sheetName val="maping 60-6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Cuenta</v>
          </cell>
          <cell r="B1" t="str">
            <v>4 dígitos</v>
          </cell>
          <cell r="C1" t="str">
            <v>Epigrafe</v>
          </cell>
          <cell r="D1" t="str">
            <v>Patronato 1</v>
          </cell>
          <cell r="E1" t="str">
            <v>Patronato 2</v>
          </cell>
          <cell r="F1" t="str">
            <v>Patronato 3</v>
          </cell>
          <cell r="G1" t="str">
            <v>Descripció compte</v>
          </cell>
          <cell r="H1" t="str">
            <v>Partida</v>
          </cell>
          <cell r="I1" t="str">
            <v>Número</v>
          </cell>
          <cell r="J1" t="str">
            <v>CCAA</v>
          </cell>
        </row>
        <row r="2">
          <cell r="B2">
            <v>1000</v>
          </cell>
          <cell r="C2" t="str">
            <v>100</v>
          </cell>
          <cell r="G2" t="str">
            <v>Capital ordinario</v>
          </cell>
          <cell r="H2" t="str">
            <v>Passiu</v>
          </cell>
          <cell r="I2">
            <v>1</v>
          </cell>
          <cell r="J2" t="str">
            <v>Fons dotacionals</v>
          </cell>
          <cell r="K2" t="str">
            <v>Fons dotacionals</v>
          </cell>
        </row>
        <row r="3">
          <cell r="B3">
            <v>1130</v>
          </cell>
          <cell r="C3" t="str">
            <v>113</v>
          </cell>
          <cell r="G3" t="str">
            <v>Reserva voluntaria</v>
          </cell>
          <cell r="H3" t="str">
            <v>Passiu</v>
          </cell>
          <cell r="I3">
            <v>3</v>
          </cell>
          <cell r="J3" t="str">
            <v>Excedents d'exercicis anteriors</v>
          </cell>
          <cell r="K3" t="str">
            <v>Excedents d'exercicis anteriors</v>
          </cell>
        </row>
        <row r="4">
          <cell r="B4">
            <v>1180</v>
          </cell>
          <cell r="C4" t="str">
            <v>118</v>
          </cell>
          <cell r="G4" t="str">
            <v>Aportaciones de socios o propietarios</v>
          </cell>
          <cell r="H4" t="str">
            <v>Passiu</v>
          </cell>
          <cell r="I4">
            <v>3</v>
          </cell>
          <cell r="J4" t="str">
            <v>Excedents d'exercicis anteriors</v>
          </cell>
          <cell r="K4" t="str">
            <v>Excedents d'exercicis anteriors</v>
          </cell>
        </row>
        <row r="5">
          <cell r="B5">
            <v>1211</v>
          </cell>
          <cell r="C5" t="str">
            <v>121</v>
          </cell>
          <cell r="G5" t="str">
            <v>Resultados negativos ejercicios anteriores</v>
          </cell>
          <cell r="H5" t="str">
            <v>Passiu</v>
          </cell>
          <cell r="I5">
            <v>3</v>
          </cell>
          <cell r="J5" t="str">
            <v>Excedents d'exercicis anteriors</v>
          </cell>
          <cell r="K5" t="str">
            <v>Excedents d'exercicis anteriors</v>
          </cell>
        </row>
        <row r="6">
          <cell r="B6">
            <v>1212</v>
          </cell>
          <cell r="C6" t="str">
            <v>121</v>
          </cell>
          <cell r="G6" t="str">
            <v>Resultados negativos ejercicios anteriores</v>
          </cell>
          <cell r="H6" t="str">
            <v>Passiu</v>
          </cell>
          <cell r="I6">
            <v>3</v>
          </cell>
          <cell r="J6" t="str">
            <v>Excedents d'exercicis anteriors</v>
          </cell>
          <cell r="K6" t="str">
            <v>Excedents d'exercicis anteriors</v>
          </cell>
        </row>
        <row r="7">
          <cell r="B7">
            <v>1290</v>
          </cell>
          <cell r="C7" t="str">
            <v>129</v>
          </cell>
          <cell r="G7" t="str">
            <v>Resultados del ejercicio</v>
          </cell>
          <cell r="H7" t="str">
            <v>Passiu</v>
          </cell>
          <cell r="I7">
            <v>4</v>
          </cell>
          <cell r="J7" t="str">
            <v>Excedents de l'exercici</v>
          </cell>
          <cell r="K7" t="str">
            <v>Excedents de l'exercici</v>
          </cell>
        </row>
        <row r="8">
          <cell r="B8">
            <v>1300</v>
          </cell>
          <cell r="C8" t="str">
            <v>130</v>
          </cell>
          <cell r="G8" t="str">
            <v>Subvenciones oficiales de capital</v>
          </cell>
          <cell r="H8" t="str">
            <v>Passiu</v>
          </cell>
          <cell r="I8">
            <v>5</v>
          </cell>
          <cell r="J8" t="str">
            <v>Ingressos a distribuir en diversos exercicis</v>
          </cell>
          <cell r="K8" t="str">
            <v>Ingressos a distribuir en diversos exercicis</v>
          </cell>
        </row>
        <row r="9">
          <cell r="B9">
            <v>1310</v>
          </cell>
          <cell r="C9" t="str">
            <v>131</v>
          </cell>
          <cell r="G9" t="str">
            <v>Donaciones y legados de capital</v>
          </cell>
          <cell r="H9" t="str">
            <v>Passiu</v>
          </cell>
          <cell r="I9">
            <v>5</v>
          </cell>
          <cell r="J9" t="str">
            <v>Ingressos a distribuir en diversos exercicis</v>
          </cell>
          <cell r="K9" t="str">
            <v>Ingressos a distribuir en diversos exercicis</v>
          </cell>
        </row>
        <row r="10">
          <cell r="B10">
            <v>1320</v>
          </cell>
          <cell r="C10" t="str">
            <v>132</v>
          </cell>
          <cell r="G10" t="str">
            <v>Otras subvenciones, donaciones y legados</v>
          </cell>
          <cell r="H10" t="str">
            <v>Passiu</v>
          </cell>
          <cell r="I10">
            <v>5</v>
          </cell>
          <cell r="J10" t="str">
            <v>Ingressos a distribuir en diversos exercicis</v>
          </cell>
          <cell r="K10" t="str">
            <v>Ingressos a distribuir en diversos exercicis</v>
          </cell>
        </row>
        <row r="11">
          <cell r="B11">
            <v>1321</v>
          </cell>
          <cell r="C11" t="str">
            <v>132</v>
          </cell>
          <cell r="G11" t="str">
            <v>Otras subvenciones, donaciones y legados</v>
          </cell>
          <cell r="H11" t="str">
            <v>Passiu</v>
          </cell>
          <cell r="I11">
            <v>5</v>
          </cell>
          <cell r="J11" t="str">
            <v>Ingressos a distribuir en diversos exercicis</v>
          </cell>
          <cell r="K11" t="str">
            <v>Ingressos a distribuir en diversos exercicis</v>
          </cell>
        </row>
        <row r="12">
          <cell r="B12">
            <v>1350</v>
          </cell>
          <cell r="C12" t="str">
            <v>135</v>
          </cell>
          <cell r="G12" t="str">
            <v>Diferencias de conversión</v>
          </cell>
          <cell r="H12" t="str">
            <v>Passiu</v>
          </cell>
          <cell r="I12">
            <v>5</v>
          </cell>
          <cell r="J12" t="str">
            <v>Ingressos a distribuir en diversos exercicis</v>
          </cell>
          <cell r="K12" t="str">
            <v>Ingressos a distribuir en diversos exercicis</v>
          </cell>
        </row>
        <row r="13">
          <cell r="B13">
            <v>1440</v>
          </cell>
          <cell r="C13" t="str">
            <v>144</v>
          </cell>
          <cell r="G13" t="str">
            <v>Fondo de Reversión (Hasta 2007)</v>
          </cell>
          <cell r="H13" t="str">
            <v>Passiu</v>
          </cell>
          <cell r="I13">
            <v>6</v>
          </cell>
          <cell r="J13" t="str">
            <v>Provisions riscos i despeses</v>
          </cell>
          <cell r="K13" t="str">
            <v>Provisions riscos i despeses</v>
          </cell>
        </row>
        <row r="14">
          <cell r="B14">
            <v>1700</v>
          </cell>
          <cell r="C14" t="str">
            <v>170</v>
          </cell>
          <cell r="G14" t="str">
            <v>Deudas a largo plazo con entidades de crédito</v>
          </cell>
          <cell r="H14" t="str">
            <v>Passiu</v>
          </cell>
          <cell r="I14">
            <v>7</v>
          </cell>
          <cell r="J14" t="str">
            <v>Deutes LT amb entitats de crèdit</v>
          </cell>
          <cell r="K14" t="str">
            <v>Deutes LT amb entitats de crèdit</v>
          </cell>
        </row>
        <row r="15">
          <cell r="B15">
            <v>1720</v>
          </cell>
          <cell r="C15" t="str">
            <v>172</v>
          </cell>
          <cell r="G15" t="str">
            <v>Deudas a largo plazo transformables en subvenciones, donacio</v>
          </cell>
          <cell r="H15" t="str">
            <v>Passiu</v>
          </cell>
          <cell r="I15">
            <v>9</v>
          </cell>
          <cell r="J15" t="str">
            <v>Altres creditors</v>
          </cell>
          <cell r="K15" t="str">
            <v>Altres deutes</v>
          </cell>
        </row>
        <row r="16">
          <cell r="B16">
            <v>1730</v>
          </cell>
          <cell r="C16" t="str">
            <v>173</v>
          </cell>
          <cell r="G16" t="str">
            <v>Proveedores de inmovilizado a largo plazo</v>
          </cell>
          <cell r="H16" t="str">
            <v>Passiu</v>
          </cell>
          <cell r="I16">
            <v>8</v>
          </cell>
          <cell r="J16" t="str">
            <v>Deutes amb entitats del grup i associades</v>
          </cell>
          <cell r="K16" t="str">
            <v>Proveïdors immobilitzat</v>
          </cell>
        </row>
        <row r="17">
          <cell r="B17">
            <v>1800</v>
          </cell>
          <cell r="C17" t="str">
            <v>180</v>
          </cell>
          <cell r="G17" t="str">
            <v>Fianzas recibidas a largo plazo</v>
          </cell>
          <cell r="H17" t="str">
            <v>Passiu</v>
          </cell>
          <cell r="I17">
            <v>9</v>
          </cell>
          <cell r="J17" t="str">
            <v>Altres creditors</v>
          </cell>
          <cell r="K17" t="str">
            <v>Fiances i dipòsits a llarg termini</v>
          </cell>
        </row>
        <row r="18">
          <cell r="B18">
            <v>1850</v>
          </cell>
          <cell r="C18" t="str">
            <v>185</v>
          </cell>
          <cell r="G18" t="str">
            <v>Depósitos recibidos a largo plazo</v>
          </cell>
          <cell r="H18" t="str">
            <v>Passiu</v>
          </cell>
          <cell r="I18">
            <v>9</v>
          </cell>
          <cell r="J18" t="str">
            <v>Altres creditors</v>
          </cell>
          <cell r="K18" t="str">
            <v>Fiances i dipòsits a llarg termini</v>
          </cell>
        </row>
        <row r="19">
          <cell r="B19">
            <v>2010</v>
          </cell>
          <cell r="C19" t="str">
            <v>201</v>
          </cell>
          <cell r="G19" t="str">
            <v>Concesiones administrativas</v>
          </cell>
          <cell r="H19" t="str">
            <v>Actiu</v>
          </cell>
          <cell r="I19">
            <v>2</v>
          </cell>
          <cell r="J19" t="str">
            <v>Immobilitzacions immaterials</v>
          </cell>
          <cell r="K19" t="str">
            <v>2.Concesiones administrativas</v>
          </cell>
        </row>
        <row r="20">
          <cell r="B20">
            <v>2020</v>
          </cell>
          <cell r="C20" t="str">
            <v>202</v>
          </cell>
          <cell r="G20" t="str">
            <v>Propiedad industrial</v>
          </cell>
          <cell r="H20" t="str">
            <v>Actiu</v>
          </cell>
          <cell r="I20">
            <v>2</v>
          </cell>
          <cell r="J20" t="str">
            <v>Immobilitzacions immaterials</v>
          </cell>
          <cell r="K20" t="str">
            <v>2.Concesiones administrativas</v>
          </cell>
        </row>
        <row r="21">
          <cell r="B21">
            <v>2050</v>
          </cell>
          <cell r="C21" t="str">
            <v>205</v>
          </cell>
          <cell r="G21" t="str">
            <v>Aplicaciones informáticas</v>
          </cell>
          <cell r="H21" t="str">
            <v>Actiu</v>
          </cell>
          <cell r="I21">
            <v>2</v>
          </cell>
          <cell r="J21" t="str">
            <v>Immobilitzacions immaterials</v>
          </cell>
          <cell r="K21" t="str">
            <v>4.Aplicacions informàtiques</v>
          </cell>
        </row>
        <row r="22">
          <cell r="B22">
            <v>2051</v>
          </cell>
          <cell r="C22" t="str">
            <v>205</v>
          </cell>
          <cell r="G22" t="str">
            <v>Aplicaciones informáticas en Curso</v>
          </cell>
          <cell r="H22" t="str">
            <v>Actiu</v>
          </cell>
          <cell r="I22">
            <v>4</v>
          </cell>
          <cell r="J22" t="str">
            <v>Altres immobilitzacions materials</v>
          </cell>
          <cell r="K22" t="str">
            <v>5.Acomptes i immobilitzacions en curs</v>
          </cell>
        </row>
        <row r="23">
          <cell r="B23">
            <v>2090</v>
          </cell>
          <cell r="C23" t="str">
            <v>209</v>
          </cell>
          <cell r="G23" t="str">
            <v>Anticipos para inmovilizaciones intangibles</v>
          </cell>
          <cell r="H23" t="str">
            <v>Actiu</v>
          </cell>
          <cell r="I23">
            <v>2</v>
          </cell>
          <cell r="J23" t="str">
            <v>Immobilitzacions immaterials</v>
          </cell>
          <cell r="K23" t="str">
            <v>5.Drets sobre béns en règim d'arrendament financer</v>
          </cell>
        </row>
        <row r="24">
          <cell r="B24">
            <v>2100</v>
          </cell>
          <cell r="C24" t="str">
            <v>210</v>
          </cell>
          <cell r="G24" t="str">
            <v>Terrenos y bienes naturales</v>
          </cell>
          <cell r="H24" t="str">
            <v>Actiu</v>
          </cell>
          <cell r="I24">
            <v>4</v>
          </cell>
          <cell r="J24" t="str">
            <v>Altres immobilitzacions materials</v>
          </cell>
          <cell r="K24" t="str">
            <v>1.Terrenys i construccions</v>
          </cell>
        </row>
        <row r="25">
          <cell r="B25">
            <v>2110</v>
          </cell>
          <cell r="C25" t="str">
            <v>211</v>
          </cell>
          <cell r="G25" t="str">
            <v>Construcciones</v>
          </cell>
          <cell r="H25" t="str">
            <v>Actiu</v>
          </cell>
          <cell r="I25">
            <v>4</v>
          </cell>
          <cell r="J25" t="str">
            <v>Altres immobilitzacions materials</v>
          </cell>
          <cell r="K25" t="str">
            <v>1.Terrenys i construccions</v>
          </cell>
        </row>
        <row r="26">
          <cell r="B26">
            <v>2120</v>
          </cell>
          <cell r="C26" t="str">
            <v>212</v>
          </cell>
          <cell r="G26" t="str">
            <v>Instalaciones técnicas</v>
          </cell>
          <cell r="H26" t="str">
            <v>Actiu</v>
          </cell>
          <cell r="I26">
            <v>4</v>
          </cell>
          <cell r="J26" t="str">
            <v>Altres immobilitzacions materials</v>
          </cell>
          <cell r="K26" t="str">
            <v>2. Instal.lacions tècniques i maquinària</v>
          </cell>
        </row>
        <row r="27">
          <cell r="B27">
            <v>2130</v>
          </cell>
          <cell r="C27" t="str">
            <v>213</v>
          </cell>
          <cell r="G27" t="str">
            <v>Maquinaria</v>
          </cell>
          <cell r="H27" t="str">
            <v>Actiu</v>
          </cell>
          <cell r="I27">
            <v>4</v>
          </cell>
          <cell r="J27" t="str">
            <v>Altres immobilitzacions materials</v>
          </cell>
          <cell r="K27" t="str">
            <v>6.Altre immobilitzat</v>
          </cell>
        </row>
        <row r="28">
          <cell r="B28">
            <v>2140</v>
          </cell>
          <cell r="C28" t="str">
            <v>214</v>
          </cell>
          <cell r="G28" t="str">
            <v>Utillaje</v>
          </cell>
          <cell r="H28" t="str">
            <v>Actiu</v>
          </cell>
          <cell r="I28">
            <v>4</v>
          </cell>
          <cell r="J28" t="str">
            <v>Altres immobilitzacions materials</v>
          </cell>
          <cell r="K28" t="str">
            <v>3.Altres instal.lacions, utillatge i mobiliari</v>
          </cell>
        </row>
        <row r="29">
          <cell r="B29">
            <v>2150</v>
          </cell>
          <cell r="C29" t="str">
            <v>215</v>
          </cell>
          <cell r="G29" t="str">
            <v>Otras instalaciones</v>
          </cell>
          <cell r="H29" t="str">
            <v>Actiu</v>
          </cell>
          <cell r="I29">
            <v>4</v>
          </cell>
          <cell r="J29" t="str">
            <v>Altres immobilitzacions materials</v>
          </cell>
          <cell r="K29" t="str">
            <v>3.Altres instal.lacions, utillatge i mobiliari</v>
          </cell>
        </row>
        <row r="30">
          <cell r="B30">
            <v>2160</v>
          </cell>
          <cell r="C30" t="str">
            <v>216</v>
          </cell>
          <cell r="G30" t="str">
            <v>Mobiliario</v>
          </cell>
          <cell r="H30" t="str">
            <v>Actiu</v>
          </cell>
          <cell r="I30">
            <v>4</v>
          </cell>
          <cell r="J30" t="str">
            <v>Altres immobilitzacions materials</v>
          </cell>
          <cell r="K30" t="str">
            <v>3.Altres instal.lacions, utillatge i mobiliari</v>
          </cell>
        </row>
        <row r="31">
          <cell r="B31">
            <v>2170</v>
          </cell>
          <cell r="C31" t="str">
            <v>217</v>
          </cell>
          <cell r="G31" t="str">
            <v>Equipos para procesos de información</v>
          </cell>
          <cell r="H31" t="str">
            <v>Actiu</v>
          </cell>
          <cell r="I31">
            <v>4</v>
          </cell>
          <cell r="J31" t="str">
            <v>Altres immobilitzacions materials</v>
          </cell>
          <cell r="K31" t="str">
            <v>4.Equips per a processament d'informació</v>
          </cell>
        </row>
        <row r="32">
          <cell r="B32">
            <v>2180</v>
          </cell>
          <cell r="C32" t="str">
            <v>218</v>
          </cell>
          <cell r="G32" t="str">
            <v>Elementos de transporte</v>
          </cell>
          <cell r="H32" t="str">
            <v>Actiu</v>
          </cell>
          <cell r="I32">
            <v>4</v>
          </cell>
          <cell r="J32" t="str">
            <v>Altres immobilitzacions materials</v>
          </cell>
          <cell r="K32" t="str">
            <v>6.Altre immobilitzat</v>
          </cell>
        </row>
        <row r="33">
          <cell r="B33">
            <v>2190</v>
          </cell>
          <cell r="C33" t="str">
            <v>219</v>
          </cell>
          <cell r="G33" t="str">
            <v>Otro inmovilizado material</v>
          </cell>
          <cell r="H33" t="str">
            <v>Actiu</v>
          </cell>
          <cell r="I33">
            <v>4</v>
          </cell>
          <cell r="J33" t="str">
            <v>Altres immobilitzacions materials</v>
          </cell>
          <cell r="K33" t="str">
            <v>6.Altre immobilitzat</v>
          </cell>
        </row>
        <row r="34">
          <cell r="B34">
            <v>2300</v>
          </cell>
          <cell r="C34" t="str">
            <v>230</v>
          </cell>
          <cell r="G34" t="str">
            <v>Adaptación de terrenos y bienes naturales</v>
          </cell>
          <cell r="H34" t="str">
            <v>Actiu</v>
          </cell>
          <cell r="I34">
            <v>4</v>
          </cell>
          <cell r="J34" t="str">
            <v>Altres immobilitzacions materials</v>
          </cell>
          <cell r="K34" t="str">
            <v>5.Acomptes i immobilitzacions en curs</v>
          </cell>
        </row>
        <row r="35">
          <cell r="B35">
            <v>2310</v>
          </cell>
          <cell r="C35" t="str">
            <v>231</v>
          </cell>
          <cell r="G35" t="str">
            <v>Construcciones en curso</v>
          </cell>
          <cell r="H35" t="str">
            <v>Actiu</v>
          </cell>
          <cell r="I35">
            <v>4</v>
          </cell>
          <cell r="J35" t="str">
            <v>Altres immobilitzacions materials</v>
          </cell>
          <cell r="K35" t="str">
            <v>5.Acomptes i immobilitzacions en curs</v>
          </cell>
        </row>
        <row r="36">
          <cell r="B36">
            <v>2320</v>
          </cell>
          <cell r="C36" t="str">
            <v>232</v>
          </cell>
          <cell r="G36" t="str">
            <v>Instalaciones técnicas en montaje</v>
          </cell>
          <cell r="H36" t="str">
            <v>Actiu</v>
          </cell>
          <cell r="I36">
            <v>4</v>
          </cell>
          <cell r="J36" t="str">
            <v>Altres immobilitzacions materials</v>
          </cell>
          <cell r="K36" t="str">
            <v>5.Acomptes i immobilitzacions en curs</v>
          </cell>
        </row>
        <row r="37">
          <cell r="B37">
            <v>2330</v>
          </cell>
          <cell r="C37" t="str">
            <v>233</v>
          </cell>
          <cell r="G37" t="str">
            <v>Maquinaria en montaje</v>
          </cell>
          <cell r="H37" t="str">
            <v>Actiu</v>
          </cell>
          <cell r="I37">
            <v>4</v>
          </cell>
          <cell r="J37" t="str">
            <v>Altres immobilitzacions materials</v>
          </cell>
          <cell r="K37" t="str">
            <v>5.Acomptes i immobilitzacions en curs</v>
          </cell>
        </row>
        <row r="38">
          <cell r="B38">
            <v>2360</v>
          </cell>
          <cell r="C38" t="str">
            <v>236</v>
          </cell>
          <cell r="G38" t="str">
            <v>Mobiliario en curso</v>
          </cell>
          <cell r="H38" t="str">
            <v>Actiu</v>
          </cell>
          <cell r="I38">
            <v>4</v>
          </cell>
          <cell r="J38" t="str">
            <v>Altres immobilitzacions materials</v>
          </cell>
          <cell r="K38" t="str">
            <v>5.Acomptes i immobilitzacions en curs</v>
          </cell>
        </row>
        <row r="39">
          <cell r="B39">
            <v>2370</v>
          </cell>
          <cell r="C39" t="str">
            <v>237</v>
          </cell>
          <cell r="G39" t="str">
            <v>Equipos para procesos de información en montaje</v>
          </cell>
          <cell r="H39" t="str">
            <v>Actiu</v>
          </cell>
          <cell r="I39">
            <v>4</v>
          </cell>
          <cell r="J39" t="str">
            <v>Altres immobilitzacions materials</v>
          </cell>
          <cell r="K39" t="str">
            <v>5.Acomptes i immobilitzacions en curs</v>
          </cell>
        </row>
        <row r="40">
          <cell r="B40">
            <v>2390</v>
          </cell>
          <cell r="C40" t="str">
            <v>239</v>
          </cell>
          <cell r="G40" t="str">
            <v>Anticipos para inmovilizaciones materiales</v>
          </cell>
          <cell r="H40" t="str">
            <v>Actiu</v>
          </cell>
          <cell r="I40">
            <v>4</v>
          </cell>
          <cell r="J40" t="str">
            <v>Altres immobilitzacions materials</v>
          </cell>
          <cell r="K40" t="str">
            <v>5.Acomptes i immobilitzacions en curs</v>
          </cell>
        </row>
        <row r="41">
          <cell r="B41">
            <v>2423</v>
          </cell>
          <cell r="C41" t="str">
            <v>242</v>
          </cell>
          <cell r="G41" t="str">
            <v>créditos a largo plazo a partes vinculadas</v>
          </cell>
          <cell r="H41" t="str">
            <v>Actiu</v>
          </cell>
          <cell r="I41">
            <v>5</v>
          </cell>
          <cell r="J41" t="str">
            <v xml:space="preserve"> Immobilitzacions financeres</v>
          </cell>
          <cell r="K41" t="str">
            <v xml:space="preserve"> Immobilitzacions financeres</v>
          </cell>
        </row>
        <row r="42">
          <cell r="B42">
            <v>2500</v>
          </cell>
          <cell r="C42" t="str">
            <v>250</v>
          </cell>
          <cell r="G42" t="str">
            <v>Inversiones financieras a largo plazo en instrumentos de pat</v>
          </cell>
          <cell r="H42" t="str">
            <v>Actiu</v>
          </cell>
          <cell r="I42">
            <v>5</v>
          </cell>
          <cell r="J42" t="str">
            <v xml:space="preserve"> Immobilitzacions financeres</v>
          </cell>
          <cell r="K42" t="str">
            <v xml:space="preserve"> Immobilitzacions financeres</v>
          </cell>
        </row>
        <row r="43">
          <cell r="B43">
            <v>2520</v>
          </cell>
          <cell r="C43" t="str">
            <v>252</v>
          </cell>
          <cell r="G43" t="str">
            <v>créditos a largo plazo</v>
          </cell>
          <cell r="H43" t="str">
            <v>Actiu</v>
          </cell>
          <cell r="I43">
            <v>5</v>
          </cell>
          <cell r="J43" t="str">
            <v xml:space="preserve"> Immobilitzacions financeres</v>
          </cell>
          <cell r="K43" t="str">
            <v xml:space="preserve"> Immobilitzacions financeres</v>
          </cell>
        </row>
        <row r="44">
          <cell r="B44">
            <v>2600</v>
          </cell>
          <cell r="C44" t="str">
            <v>260</v>
          </cell>
          <cell r="G44" t="str">
            <v>Fianzas constituidas a largo plazo</v>
          </cell>
          <cell r="H44" t="str">
            <v>Actiu</v>
          </cell>
          <cell r="I44">
            <v>5</v>
          </cell>
          <cell r="J44" t="str">
            <v xml:space="preserve"> Immobilitzacions financeres</v>
          </cell>
          <cell r="K44" t="str">
            <v xml:space="preserve"> Immobilitzacions financeres</v>
          </cell>
        </row>
        <row r="45">
          <cell r="B45">
            <v>2650</v>
          </cell>
          <cell r="C45" t="str">
            <v>265</v>
          </cell>
          <cell r="G45" t="str">
            <v>Depósitos constituidos a largo plazo</v>
          </cell>
          <cell r="H45" t="str">
            <v>Actiu</v>
          </cell>
          <cell r="I45">
            <v>5</v>
          </cell>
          <cell r="J45" t="str">
            <v xml:space="preserve"> Immobilitzacions financeres</v>
          </cell>
          <cell r="K45" t="str">
            <v xml:space="preserve"> Immobilitzacions financeres</v>
          </cell>
        </row>
        <row r="46">
          <cell r="B46">
            <v>2700</v>
          </cell>
          <cell r="C46" t="str">
            <v>270</v>
          </cell>
          <cell r="G46" t="str">
            <v>Gastos de formalización de deudas (Hasta 2007)</v>
          </cell>
          <cell r="H46" t="str">
            <v>Actiu</v>
          </cell>
          <cell r="I46">
            <v>6</v>
          </cell>
          <cell r="J46" t="str">
            <v>Despeses a distribuir en diversos exercicis</v>
          </cell>
          <cell r="K46" t="str">
            <v>Despeses a distribuir en diversos exercicis</v>
          </cell>
        </row>
        <row r="47">
          <cell r="B47">
            <v>2720</v>
          </cell>
          <cell r="C47" t="str">
            <v>272</v>
          </cell>
          <cell r="G47" t="str">
            <v>Gastos por intereses diferidos (Hasta 2007)</v>
          </cell>
          <cell r="H47" t="str">
            <v>Actiu</v>
          </cell>
          <cell r="I47">
            <v>6</v>
          </cell>
          <cell r="J47" t="str">
            <v>Despeses a distribuir en diversos exercicis</v>
          </cell>
          <cell r="K47" t="str">
            <v>Despeses a distribuir en diversos exercicis</v>
          </cell>
        </row>
        <row r="48">
          <cell r="B48">
            <v>2801</v>
          </cell>
          <cell r="C48" t="str">
            <v>280</v>
          </cell>
          <cell r="G48" t="str">
            <v>Amortización acumulada de concesiones administrativas</v>
          </cell>
          <cell r="H48" t="str">
            <v>Actiu</v>
          </cell>
          <cell r="I48">
            <v>2</v>
          </cell>
          <cell r="J48" t="str">
            <v>Immobilitzacions immaterials</v>
          </cell>
          <cell r="K48" t="str">
            <v>9.Amortitzacions</v>
          </cell>
        </row>
        <row r="49">
          <cell r="B49">
            <v>2802</v>
          </cell>
          <cell r="C49" t="str">
            <v>280</v>
          </cell>
          <cell r="G49" t="str">
            <v>Amortización acumulada de propiedad industrial</v>
          </cell>
          <cell r="H49" t="str">
            <v>Actiu</v>
          </cell>
          <cell r="I49">
            <v>2</v>
          </cell>
          <cell r="J49" t="str">
            <v>Immobilitzacions immaterials</v>
          </cell>
          <cell r="K49" t="str">
            <v>9.Amortitzacions</v>
          </cell>
        </row>
        <row r="50">
          <cell r="B50">
            <v>2805</v>
          </cell>
          <cell r="C50" t="str">
            <v>280</v>
          </cell>
          <cell r="G50" t="str">
            <v>Amortización acumulada de aplicaciones informáticas</v>
          </cell>
          <cell r="H50" t="str">
            <v>Actiu</v>
          </cell>
          <cell r="I50">
            <v>2</v>
          </cell>
          <cell r="J50" t="str">
            <v>Immobilitzacions immaterials</v>
          </cell>
          <cell r="K50" t="str">
            <v>9.Amortitzacions</v>
          </cell>
        </row>
        <row r="51">
          <cell r="B51">
            <v>2809</v>
          </cell>
          <cell r="C51" t="str">
            <v>280</v>
          </cell>
          <cell r="G51" t="str">
            <v>Amortización acumulada Leasing (hasta 2007)</v>
          </cell>
          <cell r="H51" t="str">
            <v>Actiu</v>
          </cell>
          <cell r="I51">
            <v>2</v>
          </cell>
          <cell r="J51" t="str">
            <v>Immobilitzacions immaterials</v>
          </cell>
          <cell r="K51" t="str">
            <v>9.Amortitzacions</v>
          </cell>
        </row>
        <row r="52">
          <cell r="B52">
            <v>2810</v>
          </cell>
          <cell r="C52" t="str">
            <v>281</v>
          </cell>
          <cell r="G52" t="str">
            <v>Amortización acumulada de Terrenos y bienes naturales</v>
          </cell>
          <cell r="H52" t="str">
            <v>Actiu</v>
          </cell>
          <cell r="I52">
            <v>4</v>
          </cell>
          <cell r="J52" t="str">
            <v>Altres immobilitzacions materials</v>
          </cell>
          <cell r="K52" t="str">
            <v>8.Amortitzacions</v>
          </cell>
        </row>
        <row r="53">
          <cell r="B53">
            <v>2811</v>
          </cell>
          <cell r="C53" t="str">
            <v>281</v>
          </cell>
          <cell r="G53" t="str">
            <v>Amortización acumulada de construcciones</v>
          </cell>
          <cell r="H53" t="str">
            <v>Actiu</v>
          </cell>
          <cell r="I53">
            <v>4</v>
          </cell>
          <cell r="J53" t="str">
            <v>Altres immobilitzacions materials</v>
          </cell>
          <cell r="K53" t="str">
            <v>8.Amortitzacions</v>
          </cell>
        </row>
        <row r="54">
          <cell r="B54">
            <v>2812</v>
          </cell>
          <cell r="C54" t="str">
            <v>281</v>
          </cell>
          <cell r="G54" t="str">
            <v>Amortización acumulada de instalaciones técnicas</v>
          </cell>
          <cell r="H54" t="str">
            <v>Actiu</v>
          </cell>
          <cell r="I54">
            <v>4</v>
          </cell>
          <cell r="J54" t="str">
            <v>Altres immobilitzacions materials</v>
          </cell>
          <cell r="K54" t="str">
            <v>8.Amortitzacions</v>
          </cell>
        </row>
        <row r="55">
          <cell r="B55">
            <v>2813</v>
          </cell>
          <cell r="C55" t="str">
            <v>281</v>
          </cell>
          <cell r="G55" t="str">
            <v>Amortización acumulada de maquinaria</v>
          </cell>
          <cell r="H55" t="str">
            <v>Actiu</v>
          </cell>
          <cell r="I55">
            <v>4</v>
          </cell>
          <cell r="J55" t="str">
            <v>Altres immobilitzacions materials</v>
          </cell>
          <cell r="K55" t="str">
            <v>8.Amortitzacions</v>
          </cell>
        </row>
        <row r="56">
          <cell r="B56">
            <v>2814</v>
          </cell>
          <cell r="C56" t="str">
            <v>281</v>
          </cell>
          <cell r="G56" t="str">
            <v>Amortización acumulada de utillaje</v>
          </cell>
          <cell r="H56" t="str">
            <v>Actiu</v>
          </cell>
          <cell r="I56">
            <v>4</v>
          </cell>
          <cell r="J56" t="str">
            <v>Altres immobilitzacions materials</v>
          </cell>
          <cell r="K56" t="str">
            <v>8.Amortitzacions</v>
          </cell>
        </row>
        <row r="57">
          <cell r="B57">
            <v>2815</v>
          </cell>
          <cell r="C57" t="str">
            <v>281</v>
          </cell>
          <cell r="G57" t="str">
            <v>Amortización acumulada de otras instalaciones</v>
          </cell>
          <cell r="H57" t="str">
            <v>Actiu</v>
          </cell>
          <cell r="I57">
            <v>4</v>
          </cell>
          <cell r="J57" t="str">
            <v>Altres immobilitzacions materials</v>
          </cell>
          <cell r="K57" t="str">
            <v>8.Amortitzacions</v>
          </cell>
        </row>
        <row r="58">
          <cell r="B58">
            <v>2816</v>
          </cell>
          <cell r="C58" t="str">
            <v>281</v>
          </cell>
          <cell r="G58" t="str">
            <v>Amortización acumulada de mobiliario</v>
          </cell>
          <cell r="H58" t="str">
            <v>Actiu</v>
          </cell>
          <cell r="I58">
            <v>4</v>
          </cell>
          <cell r="J58" t="str">
            <v>Altres immobilitzacions materials</v>
          </cell>
          <cell r="K58" t="str">
            <v>8.Amortitzacions</v>
          </cell>
        </row>
        <row r="59">
          <cell r="B59">
            <v>2817</v>
          </cell>
          <cell r="C59" t="str">
            <v>281</v>
          </cell>
          <cell r="G59" t="str">
            <v>Amortización acumulada de equipos para procesos de informaci</v>
          </cell>
          <cell r="H59" t="str">
            <v>Actiu</v>
          </cell>
          <cell r="I59">
            <v>4</v>
          </cell>
          <cell r="J59" t="str">
            <v>Altres immobilitzacions materials</v>
          </cell>
          <cell r="K59" t="str">
            <v>8.Amortitzacions</v>
          </cell>
        </row>
        <row r="60">
          <cell r="B60">
            <v>2818</v>
          </cell>
          <cell r="C60" t="str">
            <v>281</v>
          </cell>
          <cell r="G60" t="str">
            <v>Amortización acumulada de elementos de transporte</v>
          </cell>
          <cell r="H60" t="str">
            <v>Actiu</v>
          </cell>
          <cell r="I60">
            <v>4</v>
          </cell>
          <cell r="J60" t="str">
            <v>Altres immobilitzacions materials</v>
          </cell>
          <cell r="K60" t="str">
            <v>8.Amortitzacions</v>
          </cell>
        </row>
        <row r="61">
          <cell r="B61">
            <v>2819</v>
          </cell>
          <cell r="C61" t="str">
            <v>281</v>
          </cell>
          <cell r="G61" t="str">
            <v>Amortización acumulada de otro inmovilizado material</v>
          </cell>
          <cell r="H61" t="str">
            <v>Actiu</v>
          </cell>
          <cell r="I61">
            <v>4</v>
          </cell>
          <cell r="J61" t="str">
            <v>Altres immobilitzacions materials</v>
          </cell>
          <cell r="K61" t="str">
            <v>8.Amortitzacions</v>
          </cell>
        </row>
        <row r="62">
          <cell r="B62">
            <v>3000</v>
          </cell>
          <cell r="C62" t="str">
            <v>300</v>
          </cell>
          <cell r="G62" t="str">
            <v>Mercaderías A</v>
          </cell>
          <cell r="H62" t="str">
            <v>Actiu</v>
          </cell>
          <cell r="I62">
            <v>7</v>
          </cell>
          <cell r="J62" t="str">
            <v xml:space="preserve"> Existències</v>
          </cell>
          <cell r="K62" t="str">
            <v xml:space="preserve"> Existències</v>
          </cell>
        </row>
        <row r="63">
          <cell r="B63">
            <v>3210</v>
          </cell>
          <cell r="C63" t="str">
            <v>321</v>
          </cell>
          <cell r="G63" t="str">
            <v>Combustibles</v>
          </cell>
          <cell r="H63" t="str">
            <v>Actiu</v>
          </cell>
          <cell r="I63">
            <v>7</v>
          </cell>
          <cell r="J63" t="str">
            <v xml:space="preserve"> Existències</v>
          </cell>
          <cell r="K63" t="str">
            <v xml:space="preserve"> Existències</v>
          </cell>
        </row>
        <row r="64">
          <cell r="B64">
            <v>3260</v>
          </cell>
          <cell r="C64" t="str">
            <v>326</v>
          </cell>
          <cell r="G64" t="str">
            <v>Embalajes</v>
          </cell>
          <cell r="H64" t="str">
            <v>Actiu</v>
          </cell>
          <cell r="I64">
            <v>7</v>
          </cell>
          <cell r="J64" t="str">
            <v xml:space="preserve"> Existències</v>
          </cell>
          <cell r="K64" t="str">
            <v xml:space="preserve"> Existències</v>
          </cell>
        </row>
        <row r="65">
          <cell r="B65">
            <v>3280</v>
          </cell>
          <cell r="C65" t="str">
            <v>328</v>
          </cell>
          <cell r="G65" t="str">
            <v>Material de oficina</v>
          </cell>
          <cell r="H65" t="str">
            <v>Actiu</v>
          </cell>
          <cell r="I65">
            <v>7</v>
          </cell>
          <cell r="J65" t="str">
            <v xml:space="preserve"> Existències</v>
          </cell>
          <cell r="K65" t="str">
            <v xml:space="preserve"> Existències</v>
          </cell>
        </row>
        <row r="66">
          <cell r="B66">
            <v>4000</v>
          </cell>
          <cell r="C66" t="str">
            <v>400</v>
          </cell>
          <cell r="G66" t="str">
            <v>Proveedores (euros)</v>
          </cell>
          <cell r="H66" t="str">
            <v>Passiu</v>
          </cell>
          <cell r="I66">
            <v>14</v>
          </cell>
          <cell r="J66" t="str">
            <v>Proveïdors i altres creditors</v>
          </cell>
          <cell r="K66" t="str">
            <v>Proveïdors i altres creditors</v>
          </cell>
        </row>
        <row r="67">
          <cell r="B67">
            <v>4004</v>
          </cell>
          <cell r="C67" t="str">
            <v>400</v>
          </cell>
          <cell r="G67" t="str">
            <v>Proveedores (moneda extranjera)</v>
          </cell>
          <cell r="H67" t="str">
            <v>Passiu</v>
          </cell>
          <cell r="I67">
            <v>14</v>
          </cell>
          <cell r="J67" t="str">
            <v>Proveïdors i altres creditors</v>
          </cell>
          <cell r="K67" t="str">
            <v>Proveïdors i altres creditors</v>
          </cell>
        </row>
        <row r="68">
          <cell r="B68">
            <v>4009</v>
          </cell>
          <cell r="C68" t="str">
            <v>400</v>
          </cell>
          <cell r="G68" t="str">
            <v>Proveedores, facturas pendientes de recibir o de formalizar</v>
          </cell>
          <cell r="H68" t="str">
            <v>Passiu</v>
          </cell>
          <cell r="I68">
            <v>14</v>
          </cell>
          <cell r="J68" t="str">
            <v>Proveïdors i altres creditors</v>
          </cell>
          <cell r="K68" t="str">
            <v>Proveïdors i altres creditors</v>
          </cell>
        </row>
        <row r="69">
          <cell r="B69">
            <v>4010</v>
          </cell>
          <cell r="C69" t="str">
            <v>401</v>
          </cell>
          <cell r="G69" t="str">
            <v>Proveedores, efectos comerciales a pagar</v>
          </cell>
          <cell r="H69" t="str">
            <v>Passiu</v>
          </cell>
          <cell r="I69">
            <v>14</v>
          </cell>
          <cell r="J69" t="str">
            <v>Proveïdors i altres creditors</v>
          </cell>
          <cell r="K69" t="str">
            <v>Proveïdors i altres creditors</v>
          </cell>
        </row>
        <row r="70">
          <cell r="B70">
            <v>4030</v>
          </cell>
          <cell r="C70" t="str">
            <v>403</v>
          </cell>
          <cell r="G70" t="str">
            <v>Proveedores, empresas del grupo (euros)</v>
          </cell>
          <cell r="H70" t="str">
            <v>Passiu</v>
          </cell>
          <cell r="I70">
            <v>14</v>
          </cell>
          <cell r="J70" t="str">
            <v>Proveïdors i altres creditors</v>
          </cell>
          <cell r="K70" t="str">
            <v>Proveïdors i altres creditors</v>
          </cell>
        </row>
        <row r="71">
          <cell r="B71">
            <v>4031</v>
          </cell>
          <cell r="C71" t="str">
            <v>403</v>
          </cell>
          <cell r="G71" t="str">
            <v>Efectos comerciales a pagar, empresas del grupo</v>
          </cell>
          <cell r="H71" t="str">
            <v>Passiu</v>
          </cell>
          <cell r="I71">
            <v>14</v>
          </cell>
          <cell r="J71" t="str">
            <v>Proveïdors i altres creditors</v>
          </cell>
          <cell r="K71" t="str">
            <v>Proveïdors i altres creditors</v>
          </cell>
        </row>
        <row r="72">
          <cell r="B72">
            <v>4034</v>
          </cell>
          <cell r="C72" t="str">
            <v>403</v>
          </cell>
          <cell r="G72" t="str">
            <v>Proveedores, empresas del grupo (moneda extranjera)</v>
          </cell>
          <cell r="H72" t="str">
            <v>Passiu</v>
          </cell>
          <cell r="I72">
            <v>14</v>
          </cell>
          <cell r="J72" t="str">
            <v>Proveïdors i altres creditors</v>
          </cell>
          <cell r="K72" t="str">
            <v>Proveïdors i altres creditors</v>
          </cell>
        </row>
        <row r="73">
          <cell r="B73">
            <v>4036</v>
          </cell>
          <cell r="C73" t="str">
            <v>403</v>
          </cell>
          <cell r="G73" t="str">
            <v>Envases y embalajes a devolver a proveedores, empresas del g</v>
          </cell>
          <cell r="H73" t="str">
            <v>Passiu</v>
          </cell>
          <cell r="I73">
            <v>14</v>
          </cell>
          <cell r="J73" t="str">
            <v>Proveïdors i altres creditors</v>
          </cell>
          <cell r="K73" t="str">
            <v>Proveïdors i altres creditors</v>
          </cell>
        </row>
        <row r="74">
          <cell r="B74">
            <v>4039</v>
          </cell>
          <cell r="C74" t="str">
            <v>403</v>
          </cell>
          <cell r="G74" t="str">
            <v>Proveedores, empresas del grupo, facturas pendientes de reci</v>
          </cell>
          <cell r="H74" t="str">
            <v>Passiu</v>
          </cell>
          <cell r="I74">
            <v>14</v>
          </cell>
          <cell r="J74" t="str">
            <v>Proveïdors i altres creditors</v>
          </cell>
          <cell r="K74" t="str">
            <v>Proveïdors i altres creditors</v>
          </cell>
        </row>
        <row r="75">
          <cell r="B75">
            <v>4070</v>
          </cell>
          <cell r="C75" t="str">
            <v>407</v>
          </cell>
          <cell r="G75" t="str">
            <v>Anticipos a proveedores</v>
          </cell>
          <cell r="H75" t="str">
            <v>Passiu</v>
          </cell>
          <cell r="I75">
            <v>14</v>
          </cell>
          <cell r="J75" t="str">
            <v>Proveïdors i altres creditors</v>
          </cell>
          <cell r="K75" t="str">
            <v>Proveïdors i altres creditors</v>
          </cell>
        </row>
        <row r="76">
          <cell r="B76">
            <v>4100</v>
          </cell>
          <cell r="C76" t="str">
            <v>410</v>
          </cell>
          <cell r="G76" t="str">
            <v>Acreedores por prestaciones de servicios (euros)</v>
          </cell>
          <cell r="H76" t="str">
            <v>Passiu</v>
          </cell>
          <cell r="I76">
            <v>14</v>
          </cell>
          <cell r="J76" t="str">
            <v>Proveïdors i altres creditors</v>
          </cell>
          <cell r="K76" t="str">
            <v>Proveïdors i altres creditors</v>
          </cell>
        </row>
        <row r="77">
          <cell r="B77">
            <v>4104</v>
          </cell>
          <cell r="C77" t="str">
            <v>410</v>
          </cell>
          <cell r="G77" t="str">
            <v>Acreedores por prestaciones de servicios, (moneda extranjera</v>
          </cell>
          <cell r="H77" t="str">
            <v>Passiu</v>
          </cell>
          <cell r="I77">
            <v>14</v>
          </cell>
          <cell r="J77" t="str">
            <v>Proveïdors i altres creditors</v>
          </cell>
          <cell r="K77" t="str">
            <v>Proveïdors i altres creditors</v>
          </cell>
        </row>
        <row r="78">
          <cell r="B78">
            <v>4109</v>
          </cell>
          <cell r="C78" t="str">
            <v>410</v>
          </cell>
          <cell r="G78" t="str">
            <v>Acreedores por prestaciones de servicios, facturas pendiente</v>
          </cell>
          <cell r="H78" t="str">
            <v>Passiu</v>
          </cell>
          <cell r="I78">
            <v>14</v>
          </cell>
          <cell r="J78" t="str">
            <v>Proveïdors i altres creditors</v>
          </cell>
          <cell r="K78" t="str">
            <v>Proveïdors i altres creditors</v>
          </cell>
        </row>
        <row r="79">
          <cell r="B79">
            <v>4300</v>
          </cell>
          <cell r="C79" t="str">
            <v>430</v>
          </cell>
          <cell r="G79" t="str">
            <v>Clientes (euros)</v>
          </cell>
          <cell r="H79" t="str">
            <v>Actiu</v>
          </cell>
          <cell r="I79">
            <v>8</v>
          </cell>
          <cell r="J79" t="str">
            <v>Usuaris, patrocinadors i altres deutors de les acti</v>
          </cell>
          <cell r="K79" t="str">
            <v>Usuaris, patrocinadors i altres deutors de les acti</v>
          </cell>
        </row>
        <row r="80">
          <cell r="B80">
            <v>4304</v>
          </cell>
          <cell r="C80" t="str">
            <v>430</v>
          </cell>
          <cell r="G80" t="str">
            <v>Clientes, (moneda extranjera)</v>
          </cell>
          <cell r="H80" t="str">
            <v>Actiu</v>
          </cell>
          <cell r="I80">
            <v>8</v>
          </cell>
          <cell r="J80" t="str">
            <v>Usuaris, patrocinadors i altres deutors de les acti</v>
          </cell>
          <cell r="K80" t="str">
            <v>Usuaris, patrocinadors i altres deutors de les acti</v>
          </cell>
        </row>
        <row r="81">
          <cell r="B81">
            <v>4309</v>
          </cell>
          <cell r="C81" t="str">
            <v>430</v>
          </cell>
          <cell r="G81" t="str">
            <v>Clientes, facturas pendientes de formalizar</v>
          </cell>
          <cell r="H81" t="str">
            <v>Actiu</v>
          </cell>
          <cell r="I81">
            <v>8</v>
          </cell>
          <cell r="J81" t="str">
            <v>Usuaris, patrocinadors i altres deutors de les acti</v>
          </cell>
          <cell r="K81" t="str">
            <v>Usuaris, patrocinadors i altres deutors de les acti</v>
          </cell>
        </row>
        <row r="82">
          <cell r="B82">
            <v>4310</v>
          </cell>
          <cell r="C82" t="str">
            <v>431</v>
          </cell>
          <cell r="G82" t="str">
            <v>Efectos comerciales en cartera</v>
          </cell>
          <cell r="H82" t="str">
            <v>Actiu</v>
          </cell>
          <cell r="I82">
            <v>8</v>
          </cell>
          <cell r="J82" t="str">
            <v>Usuaris, patrocinadors i altres deutors de les acti</v>
          </cell>
          <cell r="K82" t="str">
            <v>Usuaris, patrocinadors i altres deutors de les acti</v>
          </cell>
        </row>
        <row r="83">
          <cell r="B83">
            <v>4311</v>
          </cell>
          <cell r="C83" t="str">
            <v>431</v>
          </cell>
          <cell r="G83" t="str">
            <v>Efectos comerciales descontados</v>
          </cell>
          <cell r="H83" t="str">
            <v>Actiu</v>
          </cell>
          <cell r="I83">
            <v>8</v>
          </cell>
          <cell r="J83" t="str">
            <v>Usuaris, patrocinadors i altres deutors de les acti</v>
          </cell>
          <cell r="K83" t="str">
            <v>Usuaris, patrocinadors i altres deutors de les acti</v>
          </cell>
        </row>
        <row r="84">
          <cell r="B84">
            <v>4312</v>
          </cell>
          <cell r="C84" t="str">
            <v>431</v>
          </cell>
          <cell r="G84" t="str">
            <v>Efectos comerciales en gestión de cobro</v>
          </cell>
          <cell r="H84" t="str">
            <v>Actiu</v>
          </cell>
          <cell r="I84">
            <v>8</v>
          </cell>
          <cell r="J84" t="str">
            <v>Usuaris, patrocinadors i altres deutors de les acti</v>
          </cell>
          <cell r="K84" t="str">
            <v>Usuaris, patrocinadors i altres deutors de les acti</v>
          </cell>
        </row>
        <row r="85">
          <cell r="B85">
            <v>4313</v>
          </cell>
          <cell r="C85" t="str">
            <v>431</v>
          </cell>
          <cell r="G85" t="str">
            <v>Clientes, efectos comerciales a cobrar</v>
          </cell>
          <cell r="H85" t="str">
            <v>Actiu</v>
          </cell>
          <cell r="I85">
            <v>8</v>
          </cell>
          <cell r="J85" t="str">
            <v>Usuaris, patrocinadors i altres deutors de les acti</v>
          </cell>
          <cell r="K85" t="str">
            <v>Usuaris, patrocinadors i altres deutors de les acti</v>
          </cell>
        </row>
        <row r="86">
          <cell r="B86">
            <v>4315</v>
          </cell>
          <cell r="C86" t="str">
            <v>431</v>
          </cell>
          <cell r="G86" t="str">
            <v>Efectos comerciales impagados</v>
          </cell>
          <cell r="H86" t="str">
            <v>Actiu</v>
          </cell>
          <cell r="I86">
            <v>8</v>
          </cell>
          <cell r="J86" t="str">
            <v>Usuaris, patrocinadors i altres deutors de les acti</v>
          </cell>
          <cell r="K86" t="str">
            <v>Usuaris, patrocinadors i altres deutors de les acti</v>
          </cell>
        </row>
        <row r="87">
          <cell r="B87">
            <v>4330</v>
          </cell>
          <cell r="C87" t="str">
            <v>433</v>
          </cell>
          <cell r="G87" t="str">
            <v>Clientes empresas del grupo (euros)</v>
          </cell>
          <cell r="H87" t="str">
            <v>Actiu</v>
          </cell>
          <cell r="I87">
            <v>8</v>
          </cell>
          <cell r="J87" t="str">
            <v>Usuaris, patrocinadors i altres deutors de les acti</v>
          </cell>
          <cell r="K87" t="str">
            <v>Usuaris, patrocinadors i altres deutors de les acti</v>
          </cell>
        </row>
        <row r="88">
          <cell r="B88">
            <v>4331</v>
          </cell>
          <cell r="C88" t="str">
            <v>433</v>
          </cell>
          <cell r="G88" t="str">
            <v>Efectos comerciales a cobrar, empresas del grupo</v>
          </cell>
          <cell r="H88" t="str">
            <v>Actiu</v>
          </cell>
          <cell r="I88">
            <v>8</v>
          </cell>
          <cell r="J88" t="str">
            <v>Usuaris, patrocinadors i altres deutors de les acti</v>
          </cell>
          <cell r="K88" t="str">
            <v>Usuaris, patrocinadors i altres deutors de les acti</v>
          </cell>
        </row>
        <row r="89">
          <cell r="B89">
            <v>4334</v>
          </cell>
          <cell r="C89" t="str">
            <v>433</v>
          </cell>
          <cell r="G89" t="str">
            <v>Clientes empresas del grupo, (moneda extranjera)</v>
          </cell>
          <cell r="H89" t="str">
            <v>Actiu</v>
          </cell>
          <cell r="I89">
            <v>8</v>
          </cell>
          <cell r="J89" t="str">
            <v>Usuaris, patrocinadors i altres deutors de les acti</v>
          </cell>
          <cell r="K89" t="str">
            <v>Usuaris, patrocinadors i altres deutors de les acti</v>
          </cell>
        </row>
        <row r="90">
          <cell r="B90">
            <v>4336</v>
          </cell>
          <cell r="C90" t="str">
            <v>433</v>
          </cell>
          <cell r="G90" t="str">
            <v>Clientes empresas del grupo de dudoso cobro</v>
          </cell>
          <cell r="H90" t="str">
            <v>Actiu</v>
          </cell>
          <cell r="I90">
            <v>8</v>
          </cell>
          <cell r="J90" t="str">
            <v>Usuaris, patrocinadors i altres deutors de les acti</v>
          </cell>
          <cell r="K90" t="str">
            <v>Usuaris, patrocinadors i altres deutors de les acti</v>
          </cell>
        </row>
        <row r="91">
          <cell r="B91">
            <v>4337</v>
          </cell>
          <cell r="C91" t="str">
            <v>433</v>
          </cell>
          <cell r="G91" t="str">
            <v>Clientes, empresas del grupo</v>
          </cell>
          <cell r="H91" t="str">
            <v>Actiu</v>
          </cell>
          <cell r="I91">
            <v>8</v>
          </cell>
          <cell r="J91" t="str">
            <v>Usuaris, patrocinadors i altres deutors de les acti</v>
          </cell>
          <cell r="K91" t="str">
            <v>Usuaris, patrocinadors i altres deutors de les acti</v>
          </cell>
        </row>
        <row r="92">
          <cell r="B92">
            <v>4339</v>
          </cell>
          <cell r="C92" t="str">
            <v>433</v>
          </cell>
          <cell r="G92" t="str">
            <v>Clientes empresas del grupo, facturas pendientes de formaliz</v>
          </cell>
          <cell r="H92" t="str">
            <v>Actiu</v>
          </cell>
          <cell r="I92">
            <v>9</v>
          </cell>
          <cell r="J92" t="str">
            <v>Altres deutors</v>
          </cell>
          <cell r="K92" t="str">
            <v>1.Entitats del grup i associades</v>
          </cell>
        </row>
        <row r="93">
          <cell r="B93">
            <v>4360</v>
          </cell>
          <cell r="C93" t="str">
            <v>436</v>
          </cell>
          <cell r="G93" t="str">
            <v>Clientes de dudoso cobro</v>
          </cell>
          <cell r="H93" t="str">
            <v>Actiu</v>
          </cell>
          <cell r="I93">
            <v>8</v>
          </cell>
          <cell r="J93" t="str">
            <v>Usuaris, patrocinadors i altres deutors de les acti</v>
          </cell>
          <cell r="K93" t="str">
            <v>Usuaris, patrocinadors i altres deutors de les acti</v>
          </cell>
        </row>
        <row r="94">
          <cell r="B94">
            <v>4370</v>
          </cell>
          <cell r="C94" t="str">
            <v>437</v>
          </cell>
          <cell r="G94" t="str">
            <v>Envases y embalajes a devolver por clientes</v>
          </cell>
          <cell r="H94" t="str">
            <v>Actiu</v>
          </cell>
          <cell r="I94">
            <v>8</v>
          </cell>
          <cell r="J94" t="str">
            <v>Usuaris, patrocinadors i altres deutors de les acti</v>
          </cell>
          <cell r="K94" t="str">
            <v>Usuaris, patrocinadors i altres deutors de les acti</v>
          </cell>
        </row>
        <row r="95">
          <cell r="B95">
            <v>4380</v>
          </cell>
          <cell r="C95" t="str">
            <v>438</v>
          </cell>
          <cell r="G95" t="str">
            <v>Anticipos de clientes</v>
          </cell>
          <cell r="H95" t="str">
            <v>Actiu</v>
          </cell>
          <cell r="I95">
            <v>9</v>
          </cell>
          <cell r="J95" t="str">
            <v>Altres deutors</v>
          </cell>
          <cell r="K95" t="str">
            <v>Altres deutors</v>
          </cell>
        </row>
        <row r="96">
          <cell r="B96">
            <v>4400</v>
          </cell>
          <cell r="C96" t="str">
            <v>440</v>
          </cell>
          <cell r="G96" t="str">
            <v>Deudores (euros)</v>
          </cell>
          <cell r="H96" t="str">
            <v>Actiu</v>
          </cell>
          <cell r="I96">
            <v>8</v>
          </cell>
          <cell r="J96" t="str">
            <v>Usuaris, patrocinadors i altres deutors de les acti</v>
          </cell>
          <cell r="K96" t="str">
            <v>Usuaris, patrocinadors i altres deutors de les acti</v>
          </cell>
        </row>
        <row r="97">
          <cell r="B97">
            <v>4404</v>
          </cell>
          <cell r="C97" t="str">
            <v>440</v>
          </cell>
          <cell r="G97" t="str">
            <v>Deudores (moneda extranjera)</v>
          </cell>
          <cell r="H97" t="str">
            <v>Actiu</v>
          </cell>
          <cell r="I97">
            <v>8</v>
          </cell>
          <cell r="J97" t="str">
            <v>Usuaris, patrocinadors i altres deutors de les acti</v>
          </cell>
          <cell r="K97" t="str">
            <v>Usuaris, patrocinadors i altres deutors de les acti</v>
          </cell>
        </row>
        <row r="98">
          <cell r="B98">
            <v>4409</v>
          </cell>
          <cell r="C98" t="str">
            <v>440</v>
          </cell>
          <cell r="G98" t="str">
            <v>Deudores, facturas pendientes de formalizar</v>
          </cell>
          <cell r="H98" t="str">
            <v>Actiu</v>
          </cell>
          <cell r="I98">
            <v>8</v>
          </cell>
          <cell r="J98" t="str">
            <v>Usuaris, patrocinadors i altres deutors de les acti</v>
          </cell>
          <cell r="K98" t="str">
            <v>Usuaris, patrocinadors i altres deutors de les acti</v>
          </cell>
        </row>
        <row r="99">
          <cell r="B99">
            <v>4410</v>
          </cell>
          <cell r="C99" t="str">
            <v>441</v>
          </cell>
          <cell r="G99" t="str">
            <v>Deudores, efectos comerciales en cartera</v>
          </cell>
          <cell r="H99" t="str">
            <v>Actiu</v>
          </cell>
          <cell r="I99">
            <v>8</v>
          </cell>
          <cell r="J99" t="str">
            <v>Usuaris, patrocinadors i altres deutors de les acti</v>
          </cell>
          <cell r="K99" t="str">
            <v>Usuaris, patrocinadors i altres deutors de les acti</v>
          </cell>
        </row>
        <row r="100">
          <cell r="B100">
            <v>4411</v>
          </cell>
          <cell r="C100" t="str">
            <v>441</v>
          </cell>
          <cell r="G100" t="str">
            <v>Deudores, efectos comerciales descontados</v>
          </cell>
          <cell r="H100" t="str">
            <v>Actiu</v>
          </cell>
          <cell r="I100">
            <v>8</v>
          </cell>
          <cell r="J100" t="str">
            <v>Usuaris, patrocinadors i altres deutors de les acti</v>
          </cell>
          <cell r="K100" t="str">
            <v>Usuaris, patrocinadors i altres deutors de les acti</v>
          </cell>
        </row>
        <row r="101">
          <cell r="B101">
            <v>4412</v>
          </cell>
          <cell r="C101" t="str">
            <v>441</v>
          </cell>
          <cell r="G101" t="str">
            <v>Deudores, efectos comerciales en gestión de cobro</v>
          </cell>
          <cell r="H101" t="str">
            <v>Actiu</v>
          </cell>
          <cell r="I101">
            <v>8</v>
          </cell>
          <cell r="J101" t="str">
            <v>Usuaris, patrocinadors i altres deutors de les acti</v>
          </cell>
          <cell r="K101" t="str">
            <v>Usuaris, patrocinadors i altres deutors de les acti</v>
          </cell>
        </row>
        <row r="102">
          <cell r="B102">
            <v>4415</v>
          </cell>
          <cell r="C102" t="str">
            <v>441</v>
          </cell>
          <cell r="G102" t="str">
            <v>Deudores, efectos comerciales impagados</v>
          </cell>
          <cell r="H102" t="str">
            <v>Actiu</v>
          </cell>
          <cell r="I102">
            <v>8</v>
          </cell>
          <cell r="J102" t="str">
            <v>Usuaris, patrocinadors i altres deutors de les acti</v>
          </cell>
          <cell r="K102" t="str">
            <v>Usuaris, patrocinadors i altres deutors de les acti</v>
          </cell>
        </row>
        <row r="103">
          <cell r="B103">
            <v>4430</v>
          </cell>
          <cell r="C103" t="str">
            <v>443</v>
          </cell>
          <cell r="G103" t="str">
            <v>Usuarios, entidades del grupo, multigrupo,a sociadas y otras</v>
          </cell>
          <cell r="H103" t="str">
            <v>Actiu</v>
          </cell>
          <cell r="I103">
            <v>9</v>
          </cell>
          <cell r="J103" t="str">
            <v>Altres deutors</v>
          </cell>
          <cell r="K103" t="str">
            <v>1.Entitats del grup i associades</v>
          </cell>
        </row>
        <row r="104">
          <cell r="B104">
            <v>4450</v>
          </cell>
          <cell r="C104" t="str">
            <v>445</v>
          </cell>
          <cell r="G104" t="str">
            <v>Otros deudores</v>
          </cell>
          <cell r="H104" t="str">
            <v>Actiu</v>
          </cell>
          <cell r="I104">
            <v>9</v>
          </cell>
          <cell r="J104" t="str">
            <v>Altres deutors</v>
          </cell>
          <cell r="K104" t="str">
            <v>Altres deutors</v>
          </cell>
        </row>
        <row r="105">
          <cell r="B105">
            <v>4600</v>
          </cell>
          <cell r="C105" t="str">
            <v>460</v>
          </cell>
          <cell r="G105" t="str">
            <v>Anticipos de remuneraciones</v>
          </cell>
          <cell r="H105" t="str">
            <v>Actiu</v>
          </cell>
          <cell r="I105">
            <v>9</v>
          </cell>
          <cell r="J105" t="str">
            <v>Altres deutors</v>
          </cell>
          <cell r="K105" t="str">
            <v>Altres deutors</v>
          </cell>
        </row>
        <row r="106">
          <cell r="B106">
            <v>4650</v>
          </cell>
          <cell r="C106" t="str">
            <v>465</v>
          </cell>
          <cell r="G106" t="str">
            <v>Remuneraciones pendientes de pago</v>
          </cell>
          <cell r="H106" t="str">
            <v>Passiu</v>
          </cell>
          <cell r="I106">
            <v>14</v>
          </cell>
          <cell r="J106" t="str">
            <v>Proveïdors i altres creditors</v>
          </cell>
          <cell r="K106" t="str">
            <v>6.Remuneracions pendents de pagament</v>
          </cell>
        </row>
        <row r="107">
          <cell r="B107">
            <v>4700</v>
          </cell>
          <cell r="C107" t="str">
            <v>470</v>
          </cell>
          <cell r="G107" t="str">
            <v>Hacienda Pública, deudora por IVA</v>
          </cell>
          <cell r="H107" t="str">
            <v>Actiu</v>
          </cell>
          <cell r="I107">
            <v>9</v>
          </cell>
          <cell r="J107" t="str">
            <v>Altres deutors</v>
          </cell>
          <cell r="K107" t="str">
            <v>Altres deutors</v>
          </cell>
        </row>
        <row r="108">
          <cell r="B108">
            <v>4708</v>
          </cell>
          <cell r="C108" t="str">
            <v>470</v>
          </cell>
          <cell r="G108" t="str">
            <v>Hacienda Pública, deudora por subvenciones concedidas</v>
          </cell>
          <cell r="H108" t="str">
            <v>Actiu</v>
          </cell>
          <cell r="I108">
            <v>9</v>
          </cell>
          <cell r="J108" t="str">
            <v>Altres deutors</v>
          </cell>
          <cell r="K108" t="str">
            <v>Altres deutors</v>
          </cell>
        </row>
        <row r="109">
          <cell r="B109">
            <v>4709</v>
          </cell>
          <cell r="C109" t="str">
            <v>470</v>
          </cell>
          <cell r="G109" t="str">
            <v>Hacienda Pública, deudora por devolución de impuestos</v>
          </cell>
          <cell r="H109" t="str">
            <v>Actiu</v>
          </cell>
          <cell r="I109">
            <v>9</v>
          </cell>
          <cell r="J109" t="str">
            <v>Altres deutors</v>
          </cell>
          <cell r="K109" t="str">
            <v>Altres deutors</v>
          </cell>
        </row>
        <row r="110">
          <cell r="B110">
            <v>4710</v>
          </cell>
          <cell r="C110" t="str">
            <v>471</v>
          </cell>
          <cell r="G110" t="str">
            <v>Organismos de la Seguridad Social, deudores</v>
          </cell>
          <cell r="H110" t="str">
            <v>Actiu</v>
          </cell>
          <cell r="I110">
            <v>9</v>
          </cell>
          <cell r="J110" t="str">
            <v>Altres deutors</v>
          </cell>
          <cell r="K110" t="str">
            <v>Altres deutors</v>
          </cell>
        </row>
        <row r="111">
          <cell r="B111">
            <v>4720</v>
          </cell>
          <cell r="C111" t="str">
            <v>472</v>
          </cell>
          <cell r="G111" t="str">
            <v>Hacienda Pública, IVA soportado deducible</v>
          </cell>
          <cell r="H111" t="str">
            <v>Actiu</v>
          </cell>
          <cell r="I111">
            <v>9</v>
          </cell>
          <cell r="J111" t="str">
            <v>Altres deutors</v>
          </cell>
          <cell r="K111" t="str">
            <v>Altres deutors</v>
          </cell>
        </row>
        <row r="112">
          <cell r="B112">
            <v>4721</v>
          </cell>
          <cell r="C112" t="str">
            <v>472</v>
          </cell>
          <cell r="G112" t="str">
            <v>Hacienda Pública, IVA soportado no deducible</v>
          </cell>
          <cell r="H112" t="str">
            <v>Actiu</v>
          </cell>
          <cell r="I112">
            <v>9</v>
          </cell>
          <cell r="J112" t="str">
            <v>Altres deutors</v>
          </cell>
          <cell r="K112" t="str">
            <v>Altres deutors</v>
          </cell>
        </row>
        <row r="113">
          <cell r="B113">
            <v>4730</v>
          </cell>
          <cell r="C113" t="str">
            <v>473</v>
          </cell>
          <cell r="G113" t="str">
            <v>Hacienda Pública, retenciones y pagos a cuenta</v>
          </cell>
          <cell r="H113" t="str">
            <v>Actiu</v>
          </cell>
          <cell r="I113">
            <v>9</v>
          </cell>
          <cell r="J113" t="str">
            <v>Altres deutors</v>
          </cell>
          <cell r="K113" t="str">
            <v>Altres deutors</v>
          </cell>
        </row>
        <row r="114">
          <cell r="B114">
            <v>4740</v>
          </cell>
          <cell r="C114" t="str">
            <v>474</v>
          </cell>
          <cell r="G114" t="str">
            <v>Activos por diferencias temporarias deducibles</v>
          </cell>
          <cell r="H114" t="str">
            <v>Actiu</v>
          </cell>
          <cell r="I114">
            <v>9</v>
          </cell>
          <cell r="J114" t="str">
            <v>Altres deutors</v>
          </cell>
          <cell r="K114" t="str">
            <v>Altres deutors</v>
          </cell>
        </row>
        <row r="115">
          <cell r="B115">
            <v>4742</v>
          </cell>
          <cell r="C115" t="str">
            <v>474</v>
          </cell>
          <cell r="G115" t="str">
            <v>Derechos por deducciones y bonificaciones pendientes de apli</v>
          </cell>
          <cell r="H115" t="str">
            <v>Actiu</v>
          </cell>
          <cell r="I115">
            <v>9</v>
          </cell>
          <cell r="J115" t="str">
            <v>Altres deutors</v>
          </cell>
          <cell r="K115" t="str">
            <v>Altres deutors</v>
          </cell>
        </row>
        <row r="116">
          <cell r="B116">
            <v>4745</v>
          </cell>
          <cell r="C116" t="str">
            <v>474</v>
          </cell>
          <cell r="G116" t="str">
            <v>Crédito por pérdidas a compensar del ejercicio</v>
          </cell>
          <cell r="H116" t="str">
            <v>Actiu</v>
          </cell>
          <cell r="I116">
            <v>9</v>
          </cell>
          <cell r="J116" t="str">
            <v>Altres deutors</v>
          </cell>
          <cell r="K116" t="str">
            <v>Altres deutors</v>
          </cell>
        </row>
        <row r="117">
          <cell r="B117">
            <v>4750</v>
          </cell>
          <cell r="C117" t="str">
            <v>475</v>
          </cell>
          <cell r="G117" t="str">
            <v>Hacienda Pública, acreedora por IVA</v>
          </cell>
          <cell r="H117" t="str">
            <v>Passiu</v>
          </cell>
          <cell r="I117">
            <v>14</v>
          </cell>
          <cell r="J117" t="str">
            <v>Proveïdors i altres creditors</v>
          </cell>
          <cell r="K117" t="str">
            <v>4.Administracions Públiques</v>
          </cell>
        </row>
        <row r="118">
          <cell r="B118">
            <v>4751</v>
          </cell>
          <cell r="C118" t="str">
            <v>475</v>
          </cell>
          <cell r="G118" t="str">
            <v>Hacienda Pública, acreedora por retenciones practicadas</v>
          </cell>
          <cell r="H118" t="str">
            <v>Passiu</v>
          </cell>
          <cell r="I118">
            <v>14</v>
          </cell>
          <cell r="J118" t="str">
            <v>Proveïdors i altres creditors</v>
          </cell>
          <cell r="K118" t="str">
            <v>4.Administracions Públiques</v>
          </cell>
        </row>
        <row r="119">
          <cell r="B119">
            <v>4752</v>
          </cell>
          <cell r="C119" t="str">
            <v>475</v>
          </cell>
          <cell r="G119" t="str">
            <v>Hacienda Pública, acreedora por impuesto sobre sociedades</v>
          </cell>
          <cell r="H119" t="str">
            <v>Passiu</v>
          </cell>
          <cell r="I119">
            <v>14</v>
          </cell>
          <cell r="J119" t="str">
            <v>Proveïdors i altres creditors</v>
          </cell>
          <cell r="K119" t="str">
            <v>4.Administracions Públiques</v>
          </cell>
        </row>
        <row r="120">
          <cell r="B120">
            <v>4758</v>
          </cell>
          <cell r="C120" t="str">
            <v>475</v>
          </cell>
          <cell r="G120" t="str">
            <v>Hacienda Pública, acreedora por subvenciones a reintegrar</v>
          </cell>
          <cell r="H120" t="str">
            <v>Passiu</v>
          </cell>
          <cell r="I120">
            <v>14</v>
          </cell>
          <cell r="J120" t="str">
            <v>Proveïdors i altres creditors</v>
          </cell>
          <cell r="K120" t="str">
            <v>4.Administracions Públiques</v>
          </cell>
        </row>
        <row r="121">
          <cell r="B121">
            <v>4760</v>
          </cell>
          <cell r="C121" t="str">
            <v>476</v>
          </cell>
          <cell r="G121" t="str">
            <v>Organismos de la Seguridad Social, acreedores</v>
          </cell>
          <cell r="H121" t="str">
            <v>Passiu</v>
          </cell>
          <cell r="I121">
            <v>14</v>
          </cell>
          <cell r="J121" t="str">
            <v>Proveïdors i altres creditors</v>
          </cell>
          <cell r="K121" t="str">
            <v>4.Administracions Públiques</v>
          </cell>
        </row>
        <row r="122">
          <cell r="B122">
            <v>4770</v>
          </cell>
          <cell r="C122" t="str">
            <v>477</v>
          </cell>
          <cell r="G122" t="str">
            <v>Hacienda Pública, IVA repercutido</v>
          </cell>
          <cell r="H122" t="str">
            <v>Actiu</v>
          </cell>
          <cell r="I122">
            <v>9</v>
          </cell>
          <cell r="J122" t="str">
            <v>Altres deutors</v>
          </cell>
          <cell r="K122" t="str">
            <v>Altres deutors</v>
          </cell>
        </row>
        <row r="123">
          <cell r="B123">
            <v>4790</v>
          </cell>
          <cell r="C123" t="str">
            <v>479</v>
          </cell>
          <cell r="G123" t="str">
            <v>Pasivos por diferencias temporarias imponibles</v>
          </cell>
          <cell r="H123" t="str">
            <v>Actiu</v>
          </cell>
          <cell r="I123">
            <v>9</v>
          </cell>
          <cell r="J123" t="str">
            <v>Altres deutors</v>
          </cell>
          <cell r="K123" t="str">
            <v>Altres deutors</v>
          </cell>
        </row>
        <row r="124">
          <cell r="B124">
            <v>4800</v>
          </cell>
          <cell r="C124" t="str">
            <v>480</v>
          </cell>
          <cell r="G124" t="str">
            <v>Gastos anticipados</v>
          </cell>
          <cell r="H124" t="str">
            <v>Actiu</v>
          </cell>
          <cell r="I124">
            <v>12</v>
          </cell>
          <cell r="J124" t="str">
            <v>Ajustaments per periodificació</v>
          </cell>
          <cell r="K124" t="str">
            <v>Ajustaments per periodificació</v>
          </cell>
        </row>
        <row r="125">
          <cell r="B125">
            <v>4850</v>
          </cell>
          <cell r="C125" t="str">
            <v>485</v>
          </cell>
          <cell r="G125" t="str">
            <v>Ingresos anticipados</v>
          </cell>
          <cell r="H125" t="str">
            <v>Passiu</v>
          </cell>
          <cell r="I125">
            <v>16</v>
          </cell>
          <cell r="J125" t="str">
            <v>Ajustaments per periodificació</v>
          </cell>
          <cell r="K125" t="str">
            <v>Ajustaments per periodificació</v>
          </cell>
        </row>
        <row r="126">
          <cell r="B126">
            <v>4900</v>
          </cell>
          <cell r="C126" t="str">
            <v>490</v>
          </cell>
          <cell r="G126" t="str">
            <v>Deterioro de valor de créditos por operaciones comerciales</v>
          </cell>
          <cell r="H126" t="str">
            <v>Actiu</v>
          </cell>
          <cell r="I126">
            <v>9</v>
          </cell>
          <cell r="J126" t="str">
            <v>Altres deutors</v>
          </cell>
          <cell r="K126" t="str">
            <v>5.Provisions</v>
          </cell>
        </row>
        <row r="127">
          <cell r="B127">
            <v>4933</v>
          </cell>
          <cell r="C127" t="str">
            <v>493</v>
          </cell>
          <cell r="G127" t="str">
            <v>Deterioro de valor de créditos por operaciones comerciales c</v>
          </cell>
          <cell r="H127" t="str">
            <v>Actiu</v>
          </cell>
          <cell r="I127">
            <v>9</v>
          </cell>
          <cell r="J127" t="str">
            <v>Altres deutors</v>
          </cell>
          <cell r="K127" t="str">
            <v>5.Provisions</v>
          </cell>
        </row>
        <row r="128">
          <cell r="B128">
            <v>5200</v>
          </cell>
          <cell r="C128" t="str">
            <v>520</v>
          </cell>
          <cell r="G128" t="str">
            <v>Préstamos a corto plazo de entidades de crédito</v>
          </cell>
          <cell r="H128" t="str">
            <v>Passiu</v>
          </cell>
          <cell r="I128">
            <v>11</v>
          </cell>
          <cell r="J128" t="str">
            <v>Deutes CT amb entitats de crèdit</v>
          </cell>
          <cell r="K128" t="str">
            <v>Deutes CT amb entitats de crèdit</v>
          </cell>
        </row>
        <row r="129">
          <cell r="B129">
            <v>5201</v>
          </cell>
          <cell r="C129" t="str">
            <v>520</v>
          </cell>
          <cell r="G129" t="str">
            <v>Deudas a corto plazo por crédito dispuesto</v>
          </cell>
          <cell r="H129" t="str">
            <v>Passiu</v>
          </cell>
          <cell r="I129">
            <v>11</v>
          </cell>
          <cell r="J129" t="str">
            <v>Deutes CT amb entitats de crèdit</v>
          </cell>
          <cell r="K129" t="str">
            <v>Deutes CT amb entitats de crèdit</v>
          </cell>
        </row>
        <row r="130">
          <cell r="B130">
            <v>5208</v>
          </cell>
          <cell r="C130" t="str">
            <v>520</v>
          </cell>
          <cell r="G130" t="str">
            <v>Deudas por efectos descontados</v>
          </cell>
          <cell r="H130" t="str">
            <v>Passiu</v>
          </cell>
          <cell r="I130">
            <v>11</v>
          </cell>
          <cell r="J130" t="str">
            <v>Deutes CT amb entitats de crèdit</v>
          </cell>
          <cell r="K130" t="str">
            <v>Deutes CT amb entitats de crèdit</v>
          </cell>
        </row>
        <row r="131">
          <cell r="B131">
            <v>5210</v>
          </cell>
          <cell r="C131" t="str">
            <v>521</v>
          </cell>
          <cell r="G131" t="str">
            <v>Deudas a corto plazo</v>
          </cell>
          <cell r="H131" t="str">
            <v>Passiu</v>
          </cell>
          <cell r="I131">
            <v>11</v>
          </cell>
          <cell r="J131" t="str">
            <v>Deutes CT amb entitats de crèdit</v>
          </cell>
          <cell r="K131" t="str">
            <v>Deutes CT amb entitats de crèdit</v>
          </cell>
        </row>
        <row r="132">
          <cell r="B132">
            <v>5240</v>
          </cell>
          <cell r="C132" t="str">
            <v>524</v>
          </cell>
          <cell r="G132" t="str">
            <v>Acreedores por arrendamiento financiero a corto plazo</v>
          </cell>
          <cell r="H132" t="str">
            <v>Passiu</v>
          </cell>
          <cell r="I132">
            <v>11</v>
          </cell>
          <cell r="J132" t="str">
            <v>Deutes CT amb entitats de crèdit</v>
          </cell>
          <cell r="K132" t="str">
            <v>Deutes CT amb entitats de crèdit</v>
          </cell>
        </row>
        <row r="133">
          <cell r="B133">
            <v>5270</v>
          </cell>
          <cell r="C133" t="str">
            <v>527</v>
          </cell>
          <cell r="G133" t="str">
            <v>Intereses a corto plazo de deudas con entidades de crédito</v>
          </cell>
          <cell r="H133" t="str">
            <v>Passiu</v>
          </cell>
          <cell r="I133">
            <v>11</v>
          </cell>
          <cell r="J133" t="str">
            <v>Deutes CT amb entitats de crèdit</v>
          </cell>
          <cell r="K133" t="str">
            <v>Deutes CT amb entitats de crèdit</v>
          </cell>
        </row>
        <row r="134">
          <cell r="B134">
            <v>5323</v>
          </cell>
          <cell r="C134" t="str">
            <v>532</v>
          </cell>
          <cell r="G134" t="str">
            <v>créditos a corto plazo a empresas del grupo</v>
          </cell>
          <cell r="H134" t="str">
            <v>Actiu</v>
          </cell>
          <cell r="I134">
            <v>10</v>
          </cell>
          <cell r="J134" t="str">
            <v>Inversions financeres temporals</v>
          </cell>
          <cell r="K134" t="str">
            <v>Inversions financeres temporals</v>
          </cell>
        </row>
        <row r="135">
          <cell r="B135">
            <v>5410</v>
          </cell>
          <cell r="C135" t="str">
            <v>541</v>
          </cell>
          <cell r="G135" t="str">
            <v>Valores representativos de deuda a corto plazo</v>
          </cell>
          <cell r="H135" t="str">
            <v>Actiu</v>
          </cell>
          <cell r="I135">
            <v>10</v>
          </cell>
          <cell r="J135" t="str">
            <v>Inversions financeres temporals</v>
          </cell>
          <cell r="K135" t="str">
            <v>Inversions financeres temporals</v>
          </cell>
        </row>
        <row r="136">
          <cell r="B136">
            <v>5420</v>
          </cell>
          <cell r="C136" t="str">
            <v>542</v>
          </cell>
          <cell r="G136" t="str">
            <v>créditos a corto plazo</v>
          </cell>
          <cell r="H136" t="str">
            <v>Actiu</v>
          </cell>
          <cell r="I136">
            <v>10</v>
          </cell>
          <cell r="J136" t="str">
            <v>Inversions financeres temporals</v>
          </cell>
          <cell r="K136" t="str">
            <v>Inversions financeres temporals</v>
          </cell>
        </row>
        <row r="137">
          <cell r="B137">
            <v>5550</v>
          </cell>
          <cell r="C137" t="str">
            <v>555</v>
          </cell>
          <cell r="G137" t="str">
            <v>Partidas pendientes de aplicación</v>
          </cell>
          <cell r="H137" t="str">
            <v>Passiu</v>
          </cell>
          <cell r="I137">
            <v>14</v>
          </cell>
          <cell r="J137" t="str">
            <v>Proveïdors i altres creditors</v>
          </cell>
          <cell r="K137" t="str">
            <v>5.Altres deutes</v>
          </cell>
        </row>
        <row r="138">
          <cell r="B138">
            <v>5551</v>
          </cell>
          <cell r="C138" t="str">
            <v>555</v>
          </cell>
          <cell r="G138" t="str">
            <v>Partidas pendientes de aplicación Empleados</v>
          </cell>
          <cell r="H138" t="str">
            <v>Actiu</v>
          </cell>
          <cell r="I138">
            <v>9</v>
          </cell>
          <cell r="J138" t="str">
            <v>Altres deutors</v>
          </cell>
          <cell r="K138" t="str">
            <v>Altres deutors</v>
          </cell>
        </row>
        <row r="139">
          <cell r="B139">
            <v>5552</v>
          </cell>
          <cell r="C139" t="str">
            <v>555</v>
          </cell>
          <cell r="G139" t="str">
            <v>Partidas pendientes de aplicación VISAs</v>
          </cell>
          <cell r="H139" t="str">
            <v>Actiu</v>
          </cell>
          <cell r="I139">
            <v>9</v>
          </cell>
          <cell r="J139" t="str">
            <v>Altres deutors</v>
          </cell>
          <cell r="K139" t="str">
            <v>Altres deutors</v>
          </cell>
        </row>
        <row r="140">
          <cell r="B140">
            <v>5600</v>
          </cell>
          <cell r="C140" t="str">
            <v>560</v>
          </cell>
          <cell r="G140" t="str">
            <v>Fianzas recibidas a corto plazo</v>
          </cell>
          <cell r="H140" t="str">
            <v>Actiu</v>
          </cell>
          <cell r="I140">
            <v>10</v>
          </cell>
          <cell r="J140" t="str">
            <v>Inversions financeres temporals</v>
          </cell>
          <cell r="K140" t="str">
            <v>Inversions financeres temporals</v>
          </cell>
        </row>
        <row r="141">
          <cell r="B141">
            <v>5610</v>
          </cell>
          <cell r="C141" t="str">
            <v>561</v>
          </cell>
          <cell r="G141" t="str">
            <v>Depósitos recibidos a corto plazo</v>
          </cell>
          <cell r="H141" t="str">
            <v>Actiu</v>
          </cell>
          <cell r="I141">
            <v>10</v>
          </cell>
          <cell r="J141" t="str">
            <v>Inversions financeres temporals</v>
          </cell>
          <cell r="K141" t="str">
            <v>Inversions financeres temporals</v>
          </cell>
        </row>
        <row r="142">
          <cell r="B142">
            <v>5650</v>
          </cell>
          <cell r="C142" t="str">
            <v>565</v>
          </cell>
          <cell r="G142" t="str">
            <v>Fianzas constituidas a corto plazo</v>
          </cell>
          <cell r="H142" t="str">
            <v>Actiu</v>
          </cell>
          <cell r="I142">
            <v>10</v>
          </cell>
          <cell r="J142" t="str">
            <v>Inversions financeres temporals</v>
          </cell>
          <cell r="K142" t="str">
            <v>Inversions financeres temporals</v>
          </cell>
        </row>
        <row r="143">
          <cell r="B143">
            <v>5660</v>
          </cell>
          <cell r="C143" t="str">
            <v>566</v>
          </cell>
          <cell r="G143" t="str">
            <v>Depósitos constituidos a corto plazo</v>
          </cell>
          <cell r="H143" t="str">
            <v>Actiu</v>
          </cell>
          <cell r="I143">
            <v>10</v>
          </cell>
          <cell r="J143" t="str">
            <v>Inversions financeres temporals</v>
          </cell>
          <cell r="K143" t="str">
            <v>Inversions financeres temporals</v>
          </cell>
        </row>
        <row r="144">
          <cell r="B144">
            <v>5700</v>
          </cell>
          <cell r="C144" t="str">
            <v>570</v>
          </cell>
          <cell r="G144" t="str">
            <v>Caja, euros</v>
          </cell>
          <cell r="H144" t="str">
            <v>Actiu</v>
          </cell>
          <cell r="I144">
            <v>11</v>
          </cell>
          <cell r="J144" t="str">
            <v>Tresoreria</v>
          </cell>
          <cell r="K144" t="str">
            <v>Tresoreria</v>
          </cell>
        </row>
        <row r="145">
          <cell r="B145">
            <v>5710</v>
          </cell>
          <cell r="C145" t="str">
            <v>571</v>
          </cell>
          <cell r="G145" t="str">
            <v>Caja, moneda extranjera</v>
          </cell>
          <cell r="H145" t="str">
            <v>Actiu</v>
          </cell>
          <cell r="I145">
            <v>11</v>
          </cell>
          <cell r="J145" t="str">
            <v>Tresoreria</v>
          </cell>
          <cell r="K145" t="str">
            <v>Tresoreria</v>
          </cell>
        </row>
        <row r="146">
          <cell r="B146">
            <v>5720</v>
          </cell>
          <cell r="C146" t="str">
            <v>572</v>
          </cell>
          <cell r="G146" t="str">
            <v>Bancos e instituciones de crédito c/c vista, euros</v>
          </cell>
          <cell r="H146" t="str">
            <v>Actiu</v>
          </cell>
          <cell r="I146">
            <v>11</v>
          </cell>
          <cell r="J146" t="str">
            <v>Tresoreria</v>
          </cell>
          <cell r="K146" t="str">
            <v>Tresoreria</v>
          </cell>
        </row>
        <row r="147">
          <cell r="B147">
            <v>6000</v>
          </cell>
          <cell r="C147" t="str">
            <v>600</v>
          </cell>
          <cell r="D147" t="str">
            <v>2.Despeses Ordinàries</v>
          </cell>
          <cell r="E147">
            <v>11</v>
          </cell>
          <cell r="F147" t="str">
            <v>Despeses a refacturar</v>
          </cell>
          <cell r="G147" t="str">
            <v>Compras de mercaderías</v>
          </cell>
          <cell r="H147" t="str">
            <v>DESPESES</v>
          </cell>
          <cell r="I147">
            <v>2</v>
          </cell>
          <cell r="J147" t="str">
            <v>Aprovisionaments</v>
          </cell>
          <cell r="K147" t="str">
            <v>Consum de mercaderies</v>
          </cell>
        </row>
        <row r="148">
          <cell r="B148">
            <v>6100</v>
          </cell>
          <cell r="C148" t="str">
            <v>610</v>
          </cell>
          <cell r="D148" t="str">
            <v>2.Despeses Ordinàries</v>
          </cell>
          <cell r="E148">
            <v>31</v>
          </cell>
          <cell r="F148" t="str">
            <v>Altres Despeses</v>
          </cell>
          <cell r="G148" t="str">
            <v>Adquisiciones de inventario</v>
          </cell>
          <cell r="H148" t="str">
            <v>DESPESES</v>
          </cell>
          <cell r="I148">
            <v>2</v>
          </cell>
          <cell r="J148" t="str">
            <v>Aprovisionaments</v>
          </cell>
          <cell r="K148" t="str">
            <v>Consum de mercaderies</v>
          </cell>
        </row>
        <row r="149">
          <cell r="B149">
            <v>6101</v>
          </cell>
          <cell r="C149" t="str">
            <v>610</v>
          </cell>
          <cell r="D149" t="str">
            <v>2.Despeses Ordinàries</v>
          </cell>
          <cell r="E149">
            <v>31</v>
          </cell>
          <cell r="F149" t="str">
            <v>Altres Despeses</v>
          </cell>
          <cell r="G149" t="str">
            <v>Coste de Venta</v>
          </cell>
          <cell r="H149" t="str">
            <v>DESPESES</v>
          </cell>
          <cell r="I149">
            <v>2</v>
          </cell>
          <cell r="J149" t="str">
            <v>Aprovisionaments</v>
          </cell>
          <cell r="K149" t="str">
            <v>Consum de mercaderies</v>
          </cell>
        </row>
        <row r="150">
          <cell r="B150">
            <v>6102</v>
          </cell>
          <cell r="C150" t="str">
            <v>610</v>
          </cell>
          <cell r="D150" t="str">
            <v>2.Despeses Ordinàries</v>
          </cell>
          <cell r="E150">
            <v>31</v>
          </cell>
          <cell r="F150" t="str">
            <v>Altres Despeses</v>
          </cell>
          <cell r="G150" t="str">
            <v>Consumo Interno</v>
          </cell>
          <cell r="H150" t="str">
            <v>DESPESES</v>
          </cell>
          <cell r="I150">
            <v>2</v>
          </cell>
          <cell r="J150" t="str">
            <v>Aprovisionaments</v>
          </cell>
          <cell r="K150" t="str">
            <v>Consum de mercaderies</v>
          </cell>
        </row>
        <row r="151">
          <cell r="B151">
            <v>6210</v>
          </cell>
          <cell r="C151" t="str">
            <v>621</v>
          </cell>
          <cell r="D151" t="str">
            <v>2.Despeses Ordinàries</v>
          </cell>
          <cell r="E151">
            <v>12</v>
          </cell>
          <cell r="F151" t="str">
            <v>Arrendaments i Canones</v>
          </cell>
          <cell r="G151" t="str">
            <v>Arrendamientos</v>
          </cell>
          <cell r="H151" t="str">
            <v>DESPESES</v>
          </cell>
          <cell r="I151">
            <v>6</v>
          </cell>
          <cell r="J151" t="str">
            <v>Altres despeses</v>
          </cell>
          <cell r="K151" t="str">
            <v>Serveis exteriors</v>
          </cell>
        </row>
        <row r="152">
          <cell r="B152">
            <v>6211</v>
          </cell>
          <cell r="C152" t="str">
            <v>621</v>
          </cell>
          <cell r="D152" t="str">
            <v>2.Despeses Ordinàries</v>
          </cell>
          <cell r="E152">
            <v>12</v>
          </cell>
          <cell r="F152" t="str">
            <v>Arrendaments i Canones</v>
          </cell>
          <cell r="G152" t="str">
            <v>Cánon</v>
          </cell>
          <cell r="H152" t="str">
            <v>DESPESES</v>
          </cell>
          <cell r="I152">
            <v>6</v>
          </cell>
          <cell r="J152" t="str">
            <v>Altres despeses</v>
          </cell>
          <cell r="K152" t="str">
            <v>Serveis exteriors</v>
          </cell>
        </row>
        <row r="153">
          <cell r="B153">
            <v>6220</v>
          </cell>
          <cell r="C153" t="str">
            <v>622</v>
          </cell>
          <cell r="D153" t="str">
            <v>2.Despeses Ordinàries</v>
          </cell>
          <cell r="E153">
            <v>13</v>
          </cell>
          <cell r="F153" t="str">
            <v>Reparacions i Conservació</v>
          </cell>
          <cell r="G153" t="str">
            <v>Reparaciones y conservación</v>
          </cell>
          <cell r="H153" t="str">
            <v>DESPESES</v>
          </cell>
          <cell r="I153">
            <v>6</v>
          </cell>
          <cell r="J153" t="str">
            <v>Altres despeses</v>
          </cell>
          <cell r="K153" t="str">
            <v>Serveis exteriors</v>
          </cell>
        </row>
        <row r="154">
          <cell r="B154">
            <v>6230</v>
          </cell>
          <cell r="C154" t="str">
            <v>623</v>
          </cell>
          <cell r="D154" t="str">
            <v>2.Despeses Ordinàries</v>
          </cell>
          <cell r="E154">
            <v>14</v>
          </cell>
          <cell r="F154" t="str">
            <v>Assesories Externes</v>
          </cell>
          <cell r="G154" t="str">
            <v>Servicios de profesionales independientes</v>
          </cell>
          <cell r="H154" t="str">
            <v>DESPESES</v>
          </cell>
          <cell r="I154">
            <v>6</v>
          </cell>
          <cell r="J154" t="str">
            <v>Altres despeses</v>
          </cell>
          <cell r="K154" t="str">
            <v>Serveis exteriors</v>
          </cell>
        </row>
        <row r="155">
          <cell r="B155">
            <v>6240</v>
          </cell>
          <cell r="C155" t="str">
            <v>624</v>
          </cell>
          <cell r="D155" t="str">
            <v>2.Despeses Ordinàries</v>
          </cell>
          <cell r="E155">
            <v>15</v>
          </cell>
          <cell r="F155" t="str">
            <v>Transports</v>
          </cell>
          <cell r="G155" t="str">
            <v>Transportes</v>
          </cell>
          <cell r="H155" t="str">
            <v>DESPESES</v>
          </cell>
          <cell r="I155">
            <v>6</v>
          </cell>
          <cell r="J155" t="str">
            <v>Altres despeses</v>
          </cell>
          <cell r="K155" t="str">
            <v>Serveis exteriors</v>
          </cell>
        </row>
        <row r="156">
          <cell r="B156">
            <v>6250</v>
          </cell>
          <cell r="C156" t="str">
            <v>625</v>
          </cell>
          <cell r="D156" t="str">
            <v>2.Despeses Ordinàries</v>
          </cell>
          <cell r="E156">
            <v>16</v>
          </cell>
          <cell r="F156" t="str">
            <v>Assegurances</v>
          </cell>
          <cell r="G156" t="str">
            <v>Primas de seguros</v>
          </cell>
          <cell r="H156" t="str">
            <v>DESPESES</v>
          </cell>
          <cell r="I156">
            <v>6</v>
          </cell>
          <cell r="J156" t="str">
            <v>Altres despeses</v>
          </cell>
          <cell r="K156" t="str">
            <v>Serveis exteriors</v>
          </cell>
        </row>
        <row r="157">
          <cell r="B157">
            <v>6260</v>
          </cell>
          <cell r="C157" t="str">
            <v>626</v>
          </cell>
          <cell r="D157" t="str">
            <v>2.Despeses Ordinàries</v>
          </cell>
          <cell r="E157">
            <v>31</v>
          </cell>
          <cell r="F157" t="str">
            <v>Altres Despeses</v>
          </cell>
          <cell r="G157" t="str">
            <v>Servicios bancarios y similares</v>
          </cell>
          <cell r="H157" t="str">
            <v>DESPESES</v>
          </cell>
          <cell r="I157">
            <v>6</v>
          </cell>
          <cell r="J157" t="str">
            <v>Altres despeses</v>
          </cell>
          <cell r="K157" t="str">
            <v>Serveis exteriors</v>
          </cell>
        </row>
        <row r="158">
          <cell r="B158">
            <v>6270</v>
          </cell>
          <cell r="C158" t="str">
            <v>627</v>
          </cell>
          <cell r="D158" t="str">
            <v>2.Despeses Ordinàries</v>
          </cell>
          <cell r="E158">
            <v>17</v>
          </cell>
          <cell r="F158" t="str">
            <v>Publicitat i Propaganda</v>
          </cell>
          <cell r="G158" t="str">
            <v>Publicidad, propaganda y relaciones públicas</v>
          </cell>
          <cell r="H158" t="str">
            <v>DESPESES</v>
          </cell>
          <cell r="I158">
            <v>6</v>
          </cell>
          <cell r="J158" t="str">
            <v>Altres despeses</v>
          </cell>
          <cell r="K158" t="str">
            <v>Serveis exteriors</v>
          </cell>
        </row>
        <row r="159">
          <cell r="B159">
            <v>6280</v>
          </cell>
          <cell r="C159" t="str">
            <v>628</v>
          </cell>
          <cell r="D159" t="str">
            <v>2.Despeses Ordinàries</v>
          </cell>
          <cell r="E159">
            <v>18</v>
          </cell>
          <cell r="F159" t="str">
            <v>Subministraments</v>
          </cell>
          <cell r="G159" t="str">
            <v>Suministros</v>
          </cell>
          <cell r="H159" t="str">
            <v>DESPESES</v>
          </cell>
          <cell r="I159">
            <v>6</v>
          </cell>
          <cell r="J159" t="str">
            <v>Altres despeses</v>
          </cell>
          <cell r="K159" t="str">
            <v>Serveis exteriors</v>
          </cell>
        </row>
        <row r="160">
          <cell r="B160">
            <v>6290</v>
          </cell>
          <cell r="C160" t="str">
            <v>629</v>
          </cell>
          <cell r="D160" t="str">
            <v>2.Despeses Ordinàries</v>
          </cell>
          <cell r="E160">
            <v>31</v>
          </cell>
          <cell r="F160" t="str">
            <v>Altres Despeses</v>
          </cell>
          <cell r="G160" t="str">
            <v>Otros servicios</v>
          </cell>
          <cell r="H160" t="str">
            <v>DESPESES</v>
          </cell>
          <cell r="I160">
            <v>6</v>
          </cell>
          <cell r="J160" t="str">
            <v>Altres despeses</v>
          </cell>
          <cell r="K160" t="str">
            <v>Serveis exteriors</v>
          </cell>
        </row>
        <row r="161">
          <cell r="B161">
            <v>6310</v>
          </cell>
          <cell r="C161" t="str">
            <v>631</v>
          </cell>
          <cell r="D161" t="str">
            <v>4.Interessos /Impostos /Provisions</v>
          </cell>
          <cell r="E161">
            <v>40</v>
          </cell>
          <cell r="F161" t="str">
            <v>Altres Tributs</v>
          </cell>
          <cell r="G161" t="str">
            <v>Otros tributos</v>
          </cell>
          <cell r="H161" t="str">
            <v>DESPESES</v>
          </cell>
          <cell r="I161">
            <v>6</v>
          </cell>
          <cell r="J161" t="str">
            <v>Altres despeses</v>
          </cell>
          <cell r="K161" t="str">
            <v>Tributs</v>
          </cell>
        </row>
        <row r="162">
          <cell r="B162">
            <v>6330</v>
          </cell>
          <cell r="C162" t="str">
            <v>633</v>
          </cell>
          <cell r="D162" t="str">
            <v>4.Interessos /Impostos /Provisions</v>
          </cell>
          <cell r="E162">
            <v>40</v>
          </cell>
          <cell r="F162" t="str">
            <v>Altres Tributs</v>
          </cell>
          <cell r="G162" t="str">
            <v>Ajustes negativos en la imposición sobre beneficios</v>
          </cell>
          <cell r="H162" t="str">
            <v>DESPESES</v>
          </cell>
          <cell r="I162">
            <v>6</v>
          </cell>
          <cell r="J162" t="str">
            <v>Altres despeses</v>
          </cell>
          <cell r="K162" t="str">
            <v>Tributs</v>
          </cell>
        </row>
        <row r="163">
          <cell r="B163">
            <v>6341</v>
          </cell>
          <cell r="C163" t="str">
            <v>634</v>
          </cell>
          <cell r="D163" t="str">
            <v>4.Interessos /Impostos /Provisions</v>
          </cell>
          <cell r="E163">
            <v>40</v>
          </cell>
          <cell r="F163" t="str">
            <v>Altres Tributs</v>
          </cell>
          <cell r="G163" t="str">
            <v>Ajustes negativos en IVA de activo corriente</v>
          </cell>
          <cell r="H163" t="str">
            <v>DESPESES</v>
          </cell>
          <cell r="I163">
            <v>6</v>
          </cell>
          <cell r="J163" t="str">
            <v>Altres despeses</v>
          </cell>
          <cell r="K163" t="str">
            <v>Tributs</v>
          </cell>
        </row>
        <row r="164">
          <cell r="B164">
            <v>6342</v>
          </cell>
          <cell r="C164" t="str">
            <v>634</v>
          </cell>
          <cell r="D164" t="str">
            <v>4.Interessos /Impostos /Provisions</v>
          </cell>
          <cell r="E164">
            <v>40</v>
          </cell>
          <cell r="F164" t="str">
            <v>Altres Tributs</v>
          </cell>
          <cell r="G164" t="str">
            <v>Ajustes negativos en IVA de inversiones</v>
          </cell>
          <cell r="H164" t="str">
            <v>DESPESES</v>
          </cell>
          <cell r="I164">
            <v>6</v>
          </cell>
          <cell r="J164" t="str">
            <v>Altres despeses</v>
          </cell>
          <cell r="K164" t="str">
            <v>Tributs</v>
          </cell>
        </row>
        <row r="165">
          <cell r="B165">
            <v>6360</v>
          </cell>
          <cell r="C165" t="str">
            <v>636</v>
          </cell>
          <cell r="D165" t="str">
            <v>4.Interessos /Impostos /Provisions</v>
          </cell>
          <cell r="E165">
            <v>40</v>
          </cell>
          <cell r="F165" t="str">
            <v>Altres Tributs</v>
          </cell>
          <cell r="G165" t="str">
            <v>Devolución de impuestos</v>
          </cell>
          <cell r="H165" t="str">
            <v>DESPESES</v>
          </cell>
          <cell r="I165">
            <v>6</v>
          </cell>
          <cell r="J165" t="str">
            <v>Altres despeses</v>
          </cell>
          <cell r="K165" t="str">
            <v>Tributs</v>
          </cell>
        </row>
        <row r="166">
          <cell r="B166">
            <v>6380</v>
          </cell>
          <cell r="C166" t="str">
            <v>638</v>
          </cell>
          <cell r="D166" t="str">
            <v>4.Interessos /Impostos /Provisions</v>
          </cell>
          <cell r="E166">
            <v>40</v>
          </cell>
          <cell r="F166" t="str">
            <v>Altres Tributs</v>
          </cell>
          <cell r="G166" t="str">
            <v>Ajustes positivos en la imposición sobre beneficios</v>
          </cell>
          <cell r="H166" t="str">
            <v>DESPESES</v>
          </cell>
          <cell r="I166">
            <v>6</v>
          </cell>
          <cell r="J166" t="str">
            <v>Altres despeses</v>
          </cell>
          <cell r="K166" t="str">
            <v>Tributs</v>
          </cell>
        </row>
        <row r="167">
          <cell r="B167">
            <v>6391</v>
          </cell>
          <cell r="C167" t="str">
            <v>639</v>
          </cell>
          <cell r="D167" t="str">
            <v>5.Ingressos /Despeses Extraordinaries</v>
          </cell>
          <cell r="E167">
            <v>55</v>
          </cell>
          <cell r="F167" t="str">
            <v>Ingressos per ajustaments d'iva</v>
          </cell>
          <cell r="G167" t="str">
            <v>Ajustes positivos en la imposición indirecta</v>
          </cell>
          <cell r="H167" t="str">
            <v>DESPESES</v>
          </cell>
          <cell r="I167">
            <v>6</v>
          </cell>
          <cell r="J167" t="str">
            <v>Altres despeses</v>
          </cell>
          <cell r="K167" t="str">
            <v>Tributs</v>
          </cell>
        </row>
        <row r="168">
          <cell r="B168">
            <v>6392</v>
          </cell>
          <cell r="C168" t="str">
            <v>639</v>
          </cell>
          <cell r="D168" t="str">
            <v>5.Ingressos /Despeses Extraordinaries</v>
          </cell>
          <cell r="E168">
            <v>55</v>
          </cell>
          <cell r="F168" t="str">
            <v>Ingressos per ajustaments d'iva</v>
          </cell>
          <cell r="G168" t="str">
            <v>Ajustes positivos en la imposición indirecta</v>
          </cell>
          <cell r="H168" t="str">
            <v>DESPESES</v>
          </cell>
          <cell r="I168">
            <v>6</v>
          </cell>
          <cell r="J168" t="str">
            <v>Altres despeses</v>
          </cell>
          <cell r="K168" t="str">
            <v>Tributs</v>
          </cell>
        </row>
        <row r="169">
          <cell r="B169">
            <v>6400</v>
          </cell>
          <cell r="C169" t="str">
            <v>640</v>
          </cell>
          <cell r="D169" t="str">
            <v>2.Despeses Ordinàries</v>
          </cell>
          <cell r="E169">
            <v>32</v>
          </cell>
          <cell r="F169" t="str">
            <v>Sous i Salaris</v>
          </cell>
          <cell r="G169" t="str">
            <v>Sueldos y salarios</v>
          </cell>
          <cell r="H169" t="str">
            <v>DESPESES</v>
          </cell>
          <cell r="I169">
            <v>4</v>
          </cell>
          <cell r="J169" t="str">
            <v>Despeses de personal</v>
          </cell>
          <cell r="K169" t="str">
            <v>Sous i Salaris</v>
          </cell>
        </row>
        <row r="170">
          <cell r="B170">
            <v>6410</v>
          </cell>
          <cell r="C170" t="str">
            <v>641</v>
          </cell>
          <cell r="D170" t="str">
            <v>2.Despeses Ordinàries</v>
          </cell>
          <cell r="E170">
            <v>32</v>
          </cell>
          <cell r="F170" t="str">
            <v>Sous i Salaris</v>
          </cell>
          <cell r="G170" t="str">
            <v>Indemnizaciones</v>
          </cell>
          <cell r="H170" t="str">
            <v>DESPESES</v>
          </cell>
          <cell r="I170">
            <v>4</v>
          </cell>
          <cell r="J170" t="str">
            <v>Despeses de personal</v>
          </cell>
          <cell r="K170" t="str">
            <v>Sous i Salaris</v>
          </cell>
        </row>
        <row r="171">
          <cell r="B171">
            <v>6420</v>
          </cell>
          <cell r="C171" t="str">
            <v>642</v>
          </cell>
          <cell r="D171" t="str">
            <v>2.Despeses Ordinàries</v>
          </cell>
          <cell r="E171">
            <v>32</v>
          </cell>
          <cell r="F171" t="str">
            <v>Sous i Salaris</v>
          </cell>
          <cell r="G171" t="str">
            <v>Seguridad Social a cargo de la empresa</v>
          </cell>
          <cell r="H171" t="str">
            <v>DESPESES</v>
          </cell>
          <cell r="I171">
            <v>4</v>
          </cell>
          <cell r="J171" t="str">
            <v>Despeses de personal</v>
          </cell>
          <cell r="K171" t="str">
            <v>Càrregues Socials</v>
          </cell>
        </row>
        <row r="172">
          <cell r="B172">
            <v>6490</v>
          </cell>
          <cell r="C172" t="str">
            <v>649</v>
          </cell>
          <cell r="D172" t="str">
            <v>2.Despeses Ordinàries</v>
          </cell>
          <cell r="E172">
            <v>32</v>
          </cell>
          <cell r="F172" t="str">
            <v>Sous i Salaris</v>
          </cell>
          <cell r="G172" t="str">
            <v>Otros gastos sociales</v>
          </cell>
          <cell r="H172" t="str">
            <v>DESPESES</v>
          </cell>
          <cell r="I172">
            <v>4</v>
          </cell>
          <cell r="J172" t="str">
            <v>Despeses de personal</v>
          </cell>
          <cell r="K172" t="str">
            <v>Sous i Salaris</v>
          </cell>
        </row>
        <row r="173">
          <cell r="B173">
            <v>6500</v>
          </cell>
          <cell r="C173" t="str">
            <v>650</v>
          </cell>
          <cell r="D173" t="str">
            <v>2.Despeses Ordinàries</v>
          </cell>
          <cell r="E173">
            <v>33</v>
          </cell>
          <cell r="F173" t="str">
            <v>Ajuts individuals</v>
          </cell>
          <cell r="G173" t="str">
            <v>Pérdidas de créditos comerciales incobrables</v>
          </cell>
          <cell r="H173" t="str">
            <v>DESPESES</v>
          </cell>
          <cell r="I173">
            <v>7</v>
          </cell>
          <cell r="J173" t="str">
            <v>Variació de les provisions de les activitats</v>
          </cell>
          <cell r="K173" t="str">
            <v>Variació de les provisions de les activitats</v>
          </cell>
        </row>
        <row r="174">
          <cell r="B174">
            <v>6520</v>
          </cell>
          <cell r="C174" t="str">
            <v>652</v>
          </cell>
          <cell r="D174" t="str">
            <v>2.Despeses Ordinàries</v>
          </cell>
          <cell r="E174">
            <v>33</v>
          </cell>
          <cell r="F174" t="str">
            <v>Ajuts individuals</v>
          </cell>
          <cell r="G174" t="str">
            <v>Ayudas Individuales</v>
          </cell>
          <cell r="H174" t="str">
            <v>DESPESES</v>
          </cell>
          <cell r="I174">
            <v>1</v>
          </cell>
          <cell r="J174" t="str">
            <v>Ajuts monetaris</v>
          </cell>
          <cell r="K174" t="str">
            <v>Ajuts monetaris</v>
          </cell>
        </row>
        <row r="175">
          <cell r="B175">
            <v>6530</v>
          </cell>
          <cell r="C175" t="str">
            <v>653</v>
          </cell>
          <cell r="D175" t="str">
            <v>2.Despeses Ordinàries</v>
          </cell>
          <cell r="E175">
            <v>33</v>
          </cell>
          <cell r="F175" t="str">
            <v>Ajuts individuals</v>
          </cell>
          <cell r="G175" t="str">
            <v>Ayudas a entidades</v>
          </cell>
          <cell r="H175" t="str">
            <v>DESPESES</v>
          </cell>
          <cell r="I175">
            <v>1</v>
          </cell>
          <cell r="J175" t="str">
            <v>Ajuts monetaris</v>
          </cell>
          <cell r="K175" t="str">
            <v>Ajuts monetaris</v>
          </cell>
        </row>
        <row r="176">
          <cell r="B176">
            <v>6540</v>
          </cell>
          <cell r="C176" t="str">
            <v>654</v>
          </cell>
          <cell r="D176" t="str">
            <v>2.Despeses Ordinàries</v>
          </cell>
          <cell r="E176">
            <v>33</v>
          </cell>
          <cell r="F176" t="str">
            <v>Ajuts individuals</v>
          </cell>
          <cell r="G176" t="str">
            <v>Ayudas realizadas a través de otras entidades o centros</v>
          </cell>
          <cell r="H176" t="str">
            <v>DESPESES</v>
          </cell>
          <cell r="I176">
            <v>1</v>
          </cell>
          <cell r="J176" t="str">
            <v>Ajuts monetaris</v>
          </cell>
          <cell r="K176" t="str">
            <v>Ajuts monetaris</v>
          </cell>
        </row>
        <row r="177">
          <cell r="B177">
            <v>6580</v>
          </cell>
          <cell r="C177" t="str">
            <v>658</v>
          </cell>
          <cell r="D177" t="str">
            <v>2.Despeses Ordinàries</v>
          </cell>
          <cell r="E177">
            <v>33</v>
          </cell>
          <cell r="F177" t="str">
            <v>Ajuts individuals</v>
          </cell>
          <cell r="G177" t="str">
            <v>Reintegro de subvenciones, donaciones y legados recibidos, a</v>
          </cell>
          <cell r="H177" t="str">
            <v>DESPESES</v>
          </cell>
          <cell r="I177">
            <v>1</v>
          </cell>
          <cell r="J177" t="str">
            <v>Ajuts monetaris</v>
          </cell>
          <cell r="K177" t="str">
            <v>Ajuts monetaris</v>
          </cell>
        </row>
        <row r="178">
          <cell r="B178">
            <v>6623</v>
          </cell>
          <cell r="C178" t="str">
            <v>662</v>
          </cell>
          <cell r="D178" t="str">
            <v>4.Interessos /Impostos /Provisions</v>
          </cell>
          <cell r="E178">
            <v>41</v>
          </cell>
          <cell r="F178" t="str">
            <v>Intressos crèdit obra</v>
          </cell>
          <cell r="G178" t="str">
            <v>Intereses de deudas con entidades de crédito</v>
          </cell>
          <cell r="H178" t="str">
            <v>DESPESES</v>
          </cell>
          <cell r="I178">
            <v>8</v>
          </cell>
          <cell r="J178" t="str">
            <v>Despeses financeres</v>
          </cell>
          <cell r="K178" t="str">
            <v>a) Per interessos de deutes</v>
          </cell>
        </row>
        <row r="179">
          <cell r="B179">
            <v>6624</v>
          </cell>
          <cell r="C179" t="str">
            <v>662</v>
          </cell>
          <cell r="D179" t="str">
            <v>4.Interessos /Impostos /Provisions</v>
          </cell>
          <cell r="E179">
            <v>44</v>
          </cell>
          <cell r="F179" t="str">
            <v>Altres Despeses Financeres</v>
          </cell>
          <cell r="G179" t="str">
            <v>Intereses de deudas, otras empresas</v>
          </cell>
          <cell r="H179" t="str">
            <v>DESPESES</v>
          </cell>
          <cell r="I179">
            <v>8</v>
          </cell>
          <cell r="J179" t="str">
            <v>Despeses financeres</v>
          </cell>
          <cell r="K179" t="str">
            <v>a) Per interessos de deutes</v>
          </cell>
        </row>
        <row r="180">
          <cell r="B180">
            <v>6680</v>
          </cell>
          <cell r="C180" t="str">
            <v>668</v>
          </cell>
          <cell r="D180" t="str">
            <v>4.Interessos /Impostos /Provisions</v>
          </cell>
          <cell r="E180">
            <v>44</v>
          </cell>
          <cell r="F180" t="str">
            <v>Altres Despeses Financeres</v>
          </cell>
          <cell r="G180" t="str">
            <v>Diferencias negativas de cambio</v>
          </cell>
          <cell r="H180" t="str">
            <v>DESPESES</v>
          </cell>
          <cell r="I180">
            <v>8</v>
          </cell>
          <cell r="J180" t="str">
            <v>Despeses financeres</v>
          </cell>
          <cell r="K180" t="str">
            <v>c) Diferències negatives de canvi</v>
          </cell>
        </row>
        <row r="181">
          <cell r="B181">
            <v>6690</v>
          </cell>
          <cell r="C181" t="str">
            <v>669</v>
          </cell>
          <cell r="D181" t="str">
            <v>4.Interessos /Impostos /Provisions</v>
          </cell>
          <cell r="E181">
            <v>44</v>
          </cell>
          <cell r="F181" t="str">
            <v>Altres Despeses Financeres</v>
          </cell>
          <cell r="G181" t="str">
            <v>Otros gastos financieros</v>
          </cell>
          <cell r="H181" t="str">
            <v>DESPESES</v>
          </cell>
          <cell r="I181">
            <v>8</v>
          </cell>
          <cell r="J181" t="str">
            <v>Despeses financeres</v>
          </cell>
          <cell r="K181" t="str">
            <v>b) Altres despeses financeres</v>
          </cell>
        </row>
        <row r="182">
          <cell r="B182">
            <v>6699</v>
          </cell>
          <cell r="C182" t="str">
            <v>669</v>
          </cell>
          <cell r="D182" t="str">
            <v>4.Interessos /Impostos /Provisions</v>
          </cell>
          <cell r="E182">
            <v>44</v>
          </cell>
          <cell r="F182" t="str">
            <v>Altres Despeses Financeres</v>
          </cell>
          <cell r="G182" t="str">
            <v>Otros gastos financieros</v>
          </cell>
          <cell r="H182" t="str">
            <v>DESPESES</v>
          </cell>
          <cell r="I182">
            <v>8</v>
          </cell>
          <cell r="J182" t="str">
            <v>Despeses financeres</v>
          </cell>
          <cell r="K182" t="str">
            <v>b) Altres despeses financeres</v>
          </cell>
        </row>
        <row r="183">
          <cell r="B183">
            <v>6710</v>
          </cell>
          <cell r="C183" t="str">
            <v>671</v>
          </cell>
          <cell r="D183" t="str">
            <v>5.Ingressos /Despeses Extraordinaries</v>
          </cell>
          <cell r="E183">
            <v>30</v>
          </cell>
          <cell r="F183" t="str">
            <v>Despeses extraordinaries</v>
          </cell>
          <cell r="G183" t="str">
            <v>Pérdidas procedentes del inmovilizado material</v>
          </cell>
          <cell r="H183" t="str">
            <v>DESPESES</v>
          </cell>
          <cell r="I183">
            <v>9</v>
          </cell>
          <cell r="J183" t="str">
            <v>Despeses extraordinàries</v>
          </cell>
          <cell r="K183" t="str">
            <v>a) Pèrdues procedents d'immobi inmaterial i personal</v>
          </cell>
        </row>
        <row r="184">
          <cell r="B184">
            <v>6780</v>
          </cell>
          <cell r="C184" t="str">
            <v>678</v>
          </cell>
          <cell r="D184" t="str">
            <v>5.Ingressos /Despeses Extraordinaries</v>
          </cell>
          <cell r="E184">
            <v>30</v>
          </cell>
          <cell r="F184" t="str">
            <v>Despeses extraordinaries</v>
          </cell>
          <cell r="G184" t="str">
            <v>Gastos excepcionales</v>
          </cell>
          <cell r="H184" t="str">
            <v>DESPESES</v>
          </cell>
          <cell r="I184">
            <v>9</v>
          </cell>
          <cell r="J184" t="str">
            <v>Despeses extraordinàries</v>
          </cell>
          <cell r="K184" t="str">
            <v>b) Despeses extraordinàries</v>
          </cell>
        </row>
        <row r="185">
          <cell r="B185">
            <v>6800</v>
          </cell>
          <cell r="C185" t="str">
            <v>680</v>
          </cell>
          <cell r="D185" t="str">
            <v>6.Subvencions de capital</v>
          </cell>
          <cell r="E185">
            <v>61</v>
          </cell>
          <cell r="F185" t="str">
            <v>Amortització</v>
          </cell>
          <cell r="G185" t="str">
            <v>Amortización gastos de investigación y desarrollo</v>
          </cell>
          <cell r="H185" t="str">
            <v>DESPESES</v>
          </cell>
          <cell r="I185">
            <v>5</v>
          </cell>
          <cell r="J185" t="str">
            <v>Dotacions amortizacions</v>
          </cell>
          <cell r="K185" t="str">
            <v>Dotacions amortizacions</v>
          </cell>
        </row>
        <row r="186">
          <cell r="B186">
            <v>6801</v>
          </cell>
          <cell r="C186" t="str">
            <v>680</v>
          </cell>
          <cell r="D186" t="str">
            <v>6.Subvencions de capital</v>
          </cell>
          <cell r="E186">
            <v>61</v>
          </cell>
          <cell r="F186" t="str">
            <v>Amortització</v>
          </cell>
          <cell r="G186" t="str">
            <v>Amortización concesiones administrativas</v>
          </cell>
          <cell r="H186" t="str">
            <v>DESPESES</v>
          </cell>
          <cell r="I186">
            <v>5</v>
          </cell>
          <cell r="J186" t="str">
            <v>Dotacions amortizacions</v>
          </cell>
          <cell r="K186" t="str">
            <v>Dotacions amortizacions</v>
          </cell>
        </row>
        <row r="187">
          <cell r="B187">
            <v>6802</v>
          </cell>
          <cell r="C187" t="str">
            <v>680</v>
          </cell>
          <cell r="D187" t="str">
            <v>6.Subvencions de capital</v>
          </cell>
          <cell r="E187">
            <v>61</v>
          </cell>
          <cell r="F187" t="str">
            <v>Amortització</v>
          </cell>
          <cell r="G187" t="str">
            <v>Amortización propiedad industrial</v>
          </cell>
          <cell r="H187" t="str">
            <v>DESPESES</v>
          </cell>
          <cell r="I187">
            <v>5</v>
          </cell>
          <cell r="J187" t="str">
            <v>Dotacions amortizacions</v>
          </cell>
          <cell r="K187" t="str">
            <v>Dotacions amortizacions</v>
          </cell>
        </row>
        <row r="188">
          <cell r="B188">
            <v>6804</v>
          </cell>
          <cell r="C188" t="str">
            <v>680</v>
          </cell>
          <cell r="D188" t="str">
            <v>6.Subvencions de capital</v>
          </cell>
          <cell r="E188">
            <v>61</v>
          </cell>
          <cell r="F188" t="str">
            <v>Amortització</v>
          </cell>
          <cell r="G188" t="str">
            <v>Amortización derechos de traspaso</v>
          </cell>
          <cell r="H188" t="str">
            <v>DESPESES</v>
          </cell>
          <cell r="I188">
            <v>5</v>
          </cell>
          <cell r="J188" t="str">
            <v>Dotacions amortizacions</v>
          </cell>
          <cell r="K188" t="str">
            <v>Dotacions amortizacions</v>
          </cell>
        </row>
        <row r="189">
          <cell r="B189">
            <v>6805</v>
          </cell>
          <cell r="C189" t="str">
            <v>680</v>
          </cell>
          <cell r="D189" t="str">
            <v>6.Subvencions de capital</v>
          </cell>
          <cell r="E189">
            <v>61</v>
          </cell>
          <cell r="F189" t="str">
            <v>Amortització</v>
          </cell>
          <cell r="G189" t="str">
            <v>Amortización Aplicaciones Informáticas</v>
          </cell>
          <cell r="H189" t="str">
            <v>DESPESES</v>
          </cell>
          <cell r="I189">
            <v>5</v>
          </cell>
          <cell r="J189" t="str">
            <v>Dotacions amortizacions</v>
          </cell>
          <cell r="K189" t="str">
            <v>Dotacions amortizacions</v>
          </cell>
        </row>
        <row r="190">
          <cell r="B190">
            <v>6809</v>
          </cell>
          <cell r="C190" t="str">
            <v>680</v>
          </cell>
          <cell r="D190" t="str">
            <v>6.Subvencions de capital</v>
          </cell>
          <cell r="E190">
            <v>61</v>
          </cell>
          <cell r="F190" t="str">
            <v>Amortització</v>
          </cell>
          <cell r="G190" t="str">
            <v>Amortización Leasing</v>
          </cell>
          <cell r="H190" t="str">
            <v>DESPESES</v>
          </cell>
          <cell r="I190">
            <v>5</v>
          </cell>
          <cell r="J190" t="str">
            <v>Dotacions amortizacions</v>
          </cell>
          <cell r="K190" t="str">
            <v>Dotacions amortizacions</v>
          </cell>
        </row>
        <row r="191">
          <cell r="B191">
            <v>6810</v>
          </cell>
          <cell r="C191" t="str">
            <v>681</v>
          </cell>
          <cell r="D191" t="str">
            <v>6.Subvencions de capital</v>
          </cell>
          <cell r="E191">
            <v>61</v>
          </cell>
          <cell r="F191" t="str">
            <v>Amortització</v>
          </cell>
          <cell r="G191" t="str">
            <v>Amortización Terrenos y bienes naturales</v>
          </cell>
          <cell r="H191" t="str">
            <v>DESPESES</v>
          </cell>
          <cell r="I191">
            <v>5</v>
          </cell>
          <cell r="J191" t="str">
            <v>Dotacions amortizacions</v>
          </cell>
          <cell r="K191" t="str">
            <v>Dotacions amortizacions</v>
          </cell>
        </row>
        <row r="192">
          <cell r="B192">
            <v>6811</v>
          </cell>
          <cell r="C192" t="str">
            <v>681</v>
          </cell>
          <cell r="D192" t="str">
            <v>6.Subvencions de capital</v>
          </cell>
          <cell r="E192">
            <v>61</v>
          </cell>
          <cell r="F192" t="str">
            <v>Amortització</v>
          </cell>
          <cell r="G192" t="str">
            <v>Amortización Construcciones</v>
          </cell>
          <cell r="H192" t="str">
            <v>DESPESES</v>
          </cell>
          <cell r="I192">
            <v>5</v>
          </cell>
          <cell r="J192" t="str">
            <v>Dotacions amortizacions</v>
          </cell>
          <cell r="K192" t="str">
            <v>Dotacions amortizacions</v>
          </cell>
        </row>
        <row r="193">
          <cell r="B193">
            <v>6812</v>
          </cell>
          <cell r="C193" t="str">
            <v>681</v>
          </cell>
          <cell r="D193" t="str">
            <v>6.Subvencions de capital</v>
          </cell>
          <cell r="E193">
            <v>61</v>
          </cell>
          <cell r="F193" t="str">
            <v>Amortització</v>
          </cell>
          <cell r="G193" t="str">
            <v>Amortización Instalaciones Técnicas</v>
          </cell>
          <cell r="H193" t="str">
            <v>DESPESES</v>
          </cell>
          <cell r="I193">
            <v>5</v>
          </cell>
          <cell r="J193" t="str">
            <v>Dotacions amortizacions</v>
          </cell>
          <cell r="K193" t="str">
            <v>Dotacions amortizacions</v>
          </cell>
        </row>
        <row r="194">
          <cell r="B194">
            <v>6813</v>
          </cell>
          <cell r="C194" t="str">
            <v>681</v>
          </cell>
          <cell r="D194" t="str">
            <v>6.Subvencions de capital</v>
          </cell>
          <cell r="E194">
            <v>61</v>
          </cell>
          <cell r="F194" t="str">
            <v>Amortització</v>
          </cell>
          <cell r="G194" t="str">
            <v>Amortización Maquinaria</v>
          </cell>
          <cell r="H194" t="str">
            <v>DESPESES</v>
          </cell>
          <cell r="I194">
            <v>5</v>
          </cell>
          <cell r="J194" t="str">
            <v>Dotacions amortizacions</v>
          </cell>
          <cell r="K194" t="str">
            <v>Dotacions amortizacions</v>
          </cell>
        </row>
        <row r="195">
          <cell r="B195">
            <v>6814</v>
          </cell>
          <cell r="C195" t="str">
            <v>681</v>
          </cell>
          <cell r="D195" t="str">
            <v>6.Subvencions de capital</v>
          </cell>
          <cell r="E195">
            <v>61</v>
          </cell>
          <cell r="F195" t="str">
            <v>Amortització</v>
          </cell>
          <cell r="G195" t="str">
            <v>Amortización Utillage</v>
          </cell>
          <cell r="H195" t="str">
            <v>DESPESES</v>
          </cell>
          <cell r="I195">
            <v>5</v>
          </cell>
          <cell r="J195" t="str">
            <v>Dotacions amortizacions</v>
          </cell>
          <cell r="K195" t="str">
            <v>Dotacions amortizacions</v>
          </cell>
        </row>
        <row r="196">
          <cell r="B196">
            <v>6815</v>
          </cell>
          <cell r="C196" t="str">
            <v>681</v>
          </cell>
          <cell r="D196" t="str">
            <v>6.Subvencions de capital</v>
          </cell>
          <cell r="E196">
            <v>61</v>
          </cell>
          <cell r="F196" t="str">
            <v>Amortització</v>
          </cell>
          <cell r="G196" t="str">
            <v>Amortización Otras Instalaciones</v>
          </cell>
          <cell r="H196" t="str">
            <v>DESPESES</v>
          </cell>
          <cell r="I196">
            <v>5</v>
          </cell>
          <cell r="J196" t="str">
            <v>Dotacions amortizacions</v>
          </cell>
          <cell r="K196" t="str">
            <v>Dotacions amortizacions</v>
          </cell>
        </row>
        <row r="197">
          <cell r="B197">
            <v>6816</v>
          </cell>
          <cell r="C197" t="str">
            <v>681</v>
          </cell>
          <cell r="D197" t="str">
            <v>6.Subvencions de capital</v>
          </cell>
          <cell r="E197">
            <v>61</v>
          </cell>
          <cell r="F197" t="str">
            <v>Amortització</v>
          </cell>
          <cell r="G197" t="str">
            <v>Amortización Mobiliario</v>
          </cell>
          <cell r="H197" t="str">
            <v>DESPESES</v>
          </cell>
          <cell r="I197">
            <v>5</v>
          </cell>
          <cell r="J197" t="str">
            <v>Dotacions amortizacions</v>
          </cell>
          <cell r="K197" t="str">
            <v>Dotacions amortizacions</v>
          </cell>
        </row>
        <row r="198">
          <cell r="B198">
            <v>6817</v>
          </cell>
          <cell r="C198" t="str">
            <v>681</v>
          </cell>
          <cell r="D198" t="str">
            <v>6.Subvencions de capital</v>
          </cell>
          <cell r="E198">
            <v>61</v>
          </cell>
          <cell r="F198" t="str">
            <v>Amortització</v>
          </cell>
          <cell r="G198" t="str">
            <v>Amortización Equipos Proceso de Información</v>
          </cell>
          <cell r="H198" t="str">
            <v>DESPESES</v>
          </cell>
          <cell r="I198">
            <v>5</v>
          </cell>
          <cell r="J198" t="str">
            <v>Dotacions amortizacions</v>
          </cell>
          <cell r="K198" t="str">
            <v>Dotacions amortizacions</v>
          </cell>
        </row>
        <row r="199">
          <cell r="B199">
            <v>6818</v>
          </cell>
          <cell r="C199" t="str">
            <v>681</v>
          </cell>
          <cell r="D199" t="str">
            <v>6.Subvencions de capital</v>
          </cell>
          <cell r="E199">
            <v>61</v>
          </cell>
          <cell r="F199" t="str">
            <v>Amortització</v>
          </cell>
          <cell r="G199" t="str">
            <v>Amortización Elementos de Transporte</v>
          </cell>
          <cell r="H199" t="str">
            <v>DESPESES</v>
          </cell>
          <cell r="I199">
            <v>5</v>
          </cell>
          <cell r="J199" t="str">
            <v>Dotacions amortizacions</v>
          </cell>
          <cell r="K199" t="str">
            <v>Dotacions amortizacions</v>
          </cell>
        </row>
        <row r="200">
          <cell r="B200">
            <v>6819</v>
          </cell>
          <cell r="C200" t="str">
            <v>681</v>
          </cell>
          <cell r="D200" t="str">
            <v>6.Subvencions de capital</v>
          </cell>
          <cell r="E200">
            <v>61</v>
          </cell>
          <cell r="F200" t="str">
            <v>Amortització</v>
          </cell>
          <cell r="G200" t="str">
            <v>Amortización otro inmovilizado material</v>
          </cell>
          <cell r="H200" t="str">
            <v>DESPESES</v>
          </cell>
          <cell r="I200">
            <v>5</v>
          </cell>
          <cell r="J200" t="str">
            <v>Dotacions amortizacions</v>
          </cell>
          <cell r="K200" t="str">
            <v>Dotacions amortizacions</v>
          </cell>
        </row>
        <row r="201">
          <cell r="B201">
            <v>6819</v>
          </cell>
          <cell r="C201" t="str">
            <v>681</v>
          </cell>
          <cell r="D201" t="str">
            <v>6.Subvencions de capital</v>
          </cell>
          <cell r="E201">
            <v>61</v>
          </cell>
          <cell r="F201" t="str">
            <v>Amortització</v>
          </cell>
          <cell r="G201" t="str">
            <v>Amortización activos de proyectos</v>
          </cell>
          <cell r="H201" t="str">
            <v>DESPESES</v>
          </cell>
          <cell r="I201">
            <v>5</v>
          </cell>
          <cell r="J201" t="str">
            <v>Dotacions amortizacions</v>
          </cell>
          <cell r="K201" t="str">
            <v>Dotacions amortizacions</v>
          </cell>
        </row>
        <row r="202">
          <cell r="B202">
            <v>6910</v>
          </cell>
          <cell r="C202" t="str">
            <v>691</v>
          </cell>
          <cell r="D202" t="str">
            <v>4.Interessos /Impostos /Provisions</v>
          </cell>
          <cell r="E202">
            <v>50</v>
          </cell>
          <cell r="F202" t="str">
            <v>Provissió Insolvencia</v>
          </cell>
          <cell r="G202" t="str">
            <v>Pérdidas por deterioro del inmovilizado material</v>
          </cell>
          <cell r="H202" t="str">
            <v>DESPESES</v>
          </cell>
          <cell r="I202">
            <v>6</v>
          </cell>
          <cell r="J202" t="str">
            <v>Altres despeses</v>
          </cell>
          <cell r="K202" t="str">
            <v>Dotació al fons de reversió</v>
          </cell>
        </row>
        <row r="203">
          <cell r="B203">
            <v>6930</v>
          </cell>
          <cell r="C203" t="str">
            <v>693</v>
          </cell>
          <cell r="D203" t="str">
            <v>4.Interessos /Impostos /Provisions</v>
          </cell>
          <cell r="E203">
            <v>50</v>
          </cell>
          <cell r="F203" t="str">
            <v>Provissió Insolvencia</v>
          </cell>
          <cell r="G203" t="str">
            <v>Pérdidas por deterioro de productos terminados y en curso de</v>
          </cell>
          <cell r="H203" t="str">
            <v>DESPESES</v>
          </cell>
          <cell r="I203">
            <v>9</v>
          </cell>
          <cell r="J203" t="str">
            <v>Despeses extraordinàries</v>
          </cell>
          <cell r="K203" t="str">
            <v>b) Despeses extraordinàries</v>
          </cell>
        </row>
        <row r="204">
          <cell r="B204">
            <v>6930</v>
          </cell>
          <cell r="C204" t="str">
            <v>693</v>
          </cell>
          <cell r="D204" t="str">
            <v>4.Interessos /Impostos /Provisions</v>
          </cell>
          <cell r="E204">
            <v>50</v>
          </cell>
          <cell r="F204" t="str">
            <v>Provissió Insolvencia</v>
          </cell>
          <cell r="G204" t="str">
            <v>Pérdidas por deterioro de existencias</v>
          </cell>
          <cell r="H204" t="str">
            <v>DESPESES</v>
          </cell>
          <cell r="I204">
            <v>2</v>
          </cell>
          <cell r="J204" t="str">
            <v>Aprovisionaments</v>
          </cell>
          <cell r="K204" t="str">
            <v>Reducció de productes acabats</v>
          </cell>
        </row>
        <row r="205">
          <cell r="B205">
            <v>6959</v>
          </cell>
          <cell r="C205" t="str">
            <v>695</v>
          </cell>
          <cell r="D205" t="str">
            <v>4.Interessos /Impostos /Provisions</v>
          </cell>
          <cell r="E205">
            <v>50</v>
          </cell>
          <cell r="F205" t="str">
            <v>Provissió Insolvencia</v>
          </cell>
          <cell r="G205" t="str">
            <v>Dotación a la provisión para operaciones comerciales</v>
          </cell>
          <cell r="H205" t="str">
            <v>DESPESES</v>
          </cell>
          <cell r="I205">
            <v>7</v>
          </cell>
          <cell r="J205" t="str">
            <v>Variació de les provisions de les activitats</v>
          </cell>
          <cell r="K205" t="str">
            <v>Variació de les provisions de les activitats</v>
          </cell>
        </row>
        <row r="206">
          <cell r="B206">
            <v>7000</v>
          </cell>
          <cell r="C206" t="str">
            <v>700</v>
          </cell>
          <cell r="D206" t="str">
            <v>1.Ingressos Ordinaris</v>
          </cell>
          <cell r="E206">
            <v>4</v>
          </cell>
          <cell r="F206" t="str">
            <v>Ingressos per serveis de gestió propia</v>
          </cell>
          <cell r="G206" t="str">
            <v>Ventas de mercaderías</v>
          </cell>
          <cell r="H206" t="str">
            <v>INGRESSOS</v>
          </cell>
          <cell r="I206">
            <v>1</v>
          </cell>
          <cell r="J206" t="str">
            <v>Ingressos per la activitat</v>
          </cell>
          <cell r="K206" t="str">
            <v>a) Ingressos per vendes i prestació de serveis</v>
          </cell>
        </row>
        <row r="207">
          <cell r="B207">
            <v>7050</v>
          </cell>
          <cell r="C207" t="str">
            <v>705</v>
          </cell>
          <cell r="D207" t="str">
            <v>1.Ingressos Ordinaris</v>
          </cell>
          <cell r="E207">
            <v>4</v>
          </cell>
          <cell r="F207" t="str">
            <v>Ingressos per serveis de gestió propia</v>
          </cell>
          <cell r="G207" t="str">
            <v>Prestaciones de servicios</v>
          </cell>
          <cell r="H207" t="str">
            <v>INGRESSOS</v>
          </cell>
          <cell r="I207">
            <v>1</v>
          </cell>
          <cell r="J207" t="str">
            <v>Ingressos per la activitat</v>
          </cell>
          <cell r="K207" t="str">
            <v>a) Ingressos per vendes i prestació de serveis</v>
          </cell>
        </row>
        <row r="208">
          <cell r="B208">
            <v>7240</v>
          </cell>
          <cell r="C208" t="str">
            <v>724</v>
          </cell>
          <cell r="D208" t="str">
            <v>1.Ingressos Ordinaris</v>
          </cell>
          <cell r="E208">
            <v>8</v>
          </cell>
          <cell r="F208" t="str">
            <v>Altres subvencions a la explotació</v>
          </cell>
          <cell r="G208" t="str">
            <v>Subvenciones explotación</v>
          </cell>
          <cell r="H208" t="str">
            <v>INGRESSOS</v>
          </cell>
          <cell r="I208">
            <v>1</v>
          </cell>
          <cell r="J208" t="str">
            <v>Ingressos per la activitat</v>
          </cell>
          <cell r="K208" t="str">
            <v>b) Subvencios oficials a les activitats</v>
          </cell>
        </row>
        <row r="209">
          <cell r="B209">
            <v>7250</v>
          </cell>
          <cell r="C209" t="str">
            <v>725</v>
          </cell>
          <cell r="D209" t="str">
            <v>6.Subvencions de capital</v>
          </cell>
          <cell r="E209">
            <v>60</v>
          </cell>
          <cell r="F209" t="str">
            <v>Traspassades al resultat de l'exercici (Feder i altres)</v>
          </cell>
          <cell r="G209" t="str">
            <v>Subvenciones oficiales de capital traspasadas al resultado</v>
          </cell>
          <cell r="H209" t="str">
            <v>INGRESSOS</v>
          </cell>
          <cell r="I209">
            <v>1</v>
          </cell>
          <cell r="J209" t="str">
            <v>Ingressos per la activitat</v>
          </cell>
          <cell r="K209" t="str">
            <v>c) Subvencions, donacions i llegats de capital imputats a resultat</v>
          </cell>
        </row>
        <row r="210">
          <cell r="B210">
            <v>7260</v>
          </cell>
          <cell r="C210" t="str">
            <v>726</v>
          </cell>
          <cell r="D210" t="str">
            <v>6.Subvencions de capital</v>
          </cell>
          <cell r="E210">
            <v>60</v>
          </cell>
          <cell r="F210" t="str">
            <v>Traspassades al resultat de l'exercici (Feder i altres)</v>
          </cell>
          <cell r="G210" t="str">
            <v>Subvenciones oficiales de capital traspasadas al resultado</v>
          </cell>
          <cell r="H210" t="str">
            <v>INGRESSOS</v>
          </cell>
          <cell r="I210">
            <v>1</v>
          </cell>
          <cell r="J210" t="str">
            <v>Ingressos per la activitat</v>
          </cell>
          <cell r="K210" t="str">
            <v>c) Subvencions, donacions i llegats de capital imputats a resultat</v>
          </cell>
        </row>
        <row r="211">
          <cell r="B211">
            <v>7280</v>
          </cell>
          <cell r="C211" t="str">
            <v>728</v>
          </cell>
          <cell r="D211" t="str">
            <v>1.Ingressos Ordinaris</v>
          </cell>
          <cell r="E211">
            <v>5</v>
          </cell>
          <cell r="F211" t="str">
            <v>Donacions i llegats de capital</v>
          </cell>
          <cell r="G211" t="str">
            <v>Donaciones y otros ingresos por actividad</v>
          </cell>
          <cell r="H211" t="str">
            <v>INGRESSOS</v>
          </cell>
          <cell r="I211">
            <v>1</v>
          </cell>
          <cell r="J211" t="str">
            <v>Ingressos per la activitat</v>
          </cell>
          <cell r="K211" t="str">
            <v>d) Donacions i altres ingressos</v>
          </cell>
        </row>
        <row r="212">
          <cell r="B212">
            <v>7400</v>
          </cell>
          <cell r="C212" t="str">
            <v>740</v>
          </cell>
          <cell r="D212" t="str">
            <v>1.Ingressos Ordinaris</v>
          </cell>
          <cell r="E212">
            <v>8</v>
          </cell>
          <cell r="F212" t="str">
            <v>Altres subvencions a la explotació</v>
          </cell>
          <cell r="G212" t="str">
            <v>Subvenciones, donaciones y legados a la explotación</v>
          </cell>
          <cell r="H212" t="str">
            <v>INGRESSOS</v>
          </cell>
          <cell r="I212">
            <v>1</v>
          </cell>
          <cell r="J212" t="str">
            <v>Ingressos per la activitat</v>
          </cell>
          <cell r="K212" t="str">
            <v>b) Subvencios oficials a les activitats</v>
          </cell>
        </row>
        <row r="213">
          <cell r="B213">
            <v>7460</v>
          </cell>
          <cell r="C213" t="str">
            <v>746</v>
          </cell>
          <cell r="D213" t="str">
            <v>1.Ingressos Ordinaris</v>
          </cell>
          <cell r="E213">
            <v>8</v>
          </cell>
          <cell r="F213" t="str">
            <v>Altres subvencions a la explotació</v>
          </cell>
          <cell r="G213" t="str">
            <v>Subvenciones del Estado</v>
          </cell>
          <cell r="H213" t="str">
            <v>INGRESSOS</v>
          </cell>
          <cell r="I213">
            <v>1</v>
          </cell>
          <cell r="J213" t="str">
            <v>Ingressos per la activitat</v>
          </cell>
          <cell r="K213" t="str">
            <v>b) Subvencios oficials a les activitats</v>
          </cell>
        </row>
        <row r="214">
          <cell r="B214">
            <v>7461</v>
          </cell>
          <cell r="C214" t="str">
            <v>746</v>
          </cell>
          <cell r="D214" t="str">
            <v>1.Ingressos Ordinaris</v>
          </cell>
          <cell r="E214">
            <v>8</v>
          </cell>
          <cell r="F214" t="str">
            <v>Altres subvencions a la explotació</v>
          </cell>
          <cell r="G214" t="str">
            <v>Subvenciones de otras administraciones públicas</v>
          </cell>
          <cell r="H214" t="str">
            <v>INGRESSOS</v>
          </cell>
          <cell r="I214">
            <v>1</v>
          </cell>
          <cell r="J214" t="str">
            <v>Ingressos per la activitat</v>
          </cell>
          <cell r="K214" t="str">
            <v>b) Subvencios oficials a les activitats</v>
          </cell>
        </row>
        <row r="215">
          <cell r="B215">
            <v>7520</v>
          </cell>
          <cell r="C215" t="str">
            <v>752</v>
          </cell>
          <cell r="D215" t="str">
            <v>1.Ingressos Ordinaris</v>
          </cell>
          <cell r="E215">
            <v>1</v>
          </cell>
          <cell r="F215" t="str">
            <v>Ingressos per serveis general/ lloguers</v>
          </cell>
          <cell r="G215" t="str">
            <v>Ingresos por arrendamientos</v>
          </cell>
          <cell r="H215" t="str">
            <v>INGRESSOS</v>
          </cell>
          <cell r="I215">
            <v>1</v>
          </cell>
          <cell r="J215" t="str">
            <v>Ingressos per la activitat</v>
          </cell>
          <cell r="K215" t="str">
            <v>a) Ingressos per vendes i prestació de serveis</v>
          </cell>
        </row>
        <row r="216">
          <cell r="B216">
            <v>7521</v>
          </cell>
          <cell r="C216" t="str">
            <v>752</v>
          </cell>
          <cell r="D216" t="str">
            <v>1.Ingressos Ordinaris</v>
          </cell>
          <cell r="E216">
            <v>1</v>
          </cell>
          <cell r="F216" t="str">
            <v>Ingressos per serveis general/ lloguers</v>
          </cell>
          <cell r="G216" t="str">
            <v>Ingresos por arrendamientos de manantiales</v>
          </cell>
          <cell r="H216" t="str">
            <v>INGRESSOS</v>
          </cell>
          <cell r="I216">
            <v>1</v>
          </cell>
          <cell r="J216" t="str">
            <v>Ingressos per la activitat</v>
          </cell>
          <cell r="K216" t="str">
            <v>a) Ingressos per vendes i prestació de serveis</v>
          </cell>
        </row>
        <row r="217">
          <cell r="B217">
            <v>7530</v>
          </cell>
          <cell r="C217" t="str">
            <v>753</v>
          </cell>
          <cell r="D217" t="str">
            <v>1.Ingressos Ordinaris</v>
          </cell>
          <cell r="E217">
            <v>4</v>
          </cell>
          <cell r="F217" t="str">
            <v>Ingressos per serveis de gestió propia</v>
          </cell>
          <cell r="G217" t="str">
            <v>Ingresos de propiedad industrial cedida en explotación</v>
          </cell>
          <cell r="H217" t="str">
            <v>INGRESSOS</v>
          </cell>
          <cell r="I217">
            <v>3</v>
          </cell>
          <cell r="J217" t="str">
            <v>Altres ingressos</v>
          </cell>
          <cell r="K217" t="str">
            <v>a) Ingressos accesoris</v>
          </cell>
        </row>
        <row r="218">
          <cell r="B218">
            <v>7540</v>
          </cell>
          <cell r="C218" t="str">
            <v>754</v>
          </cell>
          <cell r="D218" t="str">
            <v>1.Ingressos Ordinaris</v>
          </cell>
          <cell r="E218">
            <v>4</v>
          </cell>
          <cell r="F218" t="str">
            <v>Ingressos per serveis de gestió propia</v>
          </cell>
          <cell r="G218" t="str">
            <v>Ingresos por comisiones</v>
          </cell>
          <cell r="H218" t="str">
            <v>INGRESSOS</v>
          </cell>
          <cell r="I218">
            <v>1</v>
          </cell>
          <cell r="J218" t="str">
            <v>Ingressos per la activitat</v>
          </cell>
          <cell r="K218" t="str">
            <v>a) Ingressos per vendes i prestació de serveis</v>
          </cell>
        </row>
        <row r="219">
          <cell r="B219">
            <v>7590</v>
          </cell>
          <cell r="C219" t="str">
            <v>759</v>
          </cell>
          <cell r="D219" t="str">
            <v>1.Ingressos Ordinaris</v>
          </cell>
          <cell r="E219">
            <v>4</v>
          </cell>
          <cell r="F219" t="str">
            <v>Ingressos per serveis de gestió propia</v>
          </cell>
          <cell r="G219" t="str">
            <v>Ingresos por servicios diversos</v>
          </cell>
          <cell r="H219" t="str">
            <v>INGRESSOS</v>
          </cell>
          <cell r="I219">
            <v>1</v>
          </cell>
          <cell r="J219" t="str">
            <v>Ingressos per la activitat</v>
          </cell>
          <cell r="K219" t="str">
            <v>a) Ingressos per vendes i prestació de serveis</v>
          </cell>
        </row>
        <row r="220">
          <cell r="B220">
            <v>7591</v>
          </cell>
          <cell r="C220" t="str">
            <v>759</v>
          </cell>
          <cell r="D220" t="str">
            <v>1.Ingressos Ordinaris</v>
          </cell>
          <cell r="E220">
            <v>4</v>
          </cell>
          <cell r="F220" t="str">
            <v>Ingressos per serveis de gestió propia</v>
          </cell>
          <cell r="G220" t="str">
            <v>Suministros</v>
          </cell>
          <cell r="H220" t="str">
            <v>INGRESSOS</v>
          </cell>
          <cell r="I220">
            <v>1</v>
          </cell>
          <cell r="J220" t="str">
            <v>Ingressos per la activitat</v>
          </cell>
          <cell r="K220" t="str">
            <v>a) Ingressos per vendes i prestació de serveis</v>
          </cell>
        </row>
        <row r="221">
          <cell r="B221">
            <v>7620</v>
          </cell>
          <cell r="C221" t="str">
            <v>762</v>
          </cell>
          <cell r="D221" t="str">
            <v>4.Interessos /Impostos /Provisions</v>
          </cell>
          <cell r="E221">
            <v>47</v>
          </cell>
          <cell r="F221" t="str">
            <v>Ingressos de crèdit a L/T</v>
          </cell>
          <cell r="G221" t="str">
            <v>Ingresos de créditos</v>
          </cell>
          <cell r="H221" t="str">
            <v>INGRESSOS</v>
          </cell>
          <cell r="I221">
            <v>5</v>
          </cell>
          <cell r="J221" t="str">
            <v>Ingressos financers</v>
          </cell>
          <cell r="K221" t="str">
            <v>a) Ingressos de crèdits a llarg termini</v>
          </cell>
        </row>
        <row r="222">
          <cell r="B222">
            <v>7680</v>
          </cell>
          <cell r="C222" t="str">
            <v>768</v>
          </cell>
          <cell r="D222" t="str">
            <v>4.Interessos /Impostos /Provisions</v>
          </cell>
          <cell r="E222">
            <v>47</v>
          </cell>
          <cell r="F222" t="str">
            <v>Ingressos de crèdit a L/T</v>
          </cell>
          <cell r="G222" t="str">
            <v>Diferencias positivas de cambio</v>
          </cell>
          <cell r="H222" t="str">
            <v>INGRESSOS</v>
          </cell>
          <cell r="I222">
            <v>5</v>
          </cell>
          <cell r="J222" t="str">
            <v>Ingressos financers</v>
          </cell>
          <cell r="K222" t="str">
            <v>c) Diferències positives de canvi</v>
          </cell>
        </row>
        <row r="223">
          <cell r="B223">
            <v>7690</v>
          </cell>
          <cell r="C223" t="str">
            <v>769</v>
          </cell>
          <cell r="D223" t="str">
            <v>4.Interessos /Impostos /Provisions</v>
          </cell>
          <cell r="E223">
            <v>48</v>
          </cell>
          <cell r="F223" t="str">
            <v>Altres ingressos financers</v>
          </cell>
          <cell r="G223" t="str">
            <v>Otros ingresos financieros</v>
          </cell>
          <cell r="H223" t="str">
            <v>INGRESSOS</v>
          </cell>
          <cell r="I223">
            <v>5</v>
          </cell>
          <cell r="J223" t="str">
            <v>Ingressos financers</v>
          </cell>
          <cell r="K223" t="str">
            <v>b) Altres interessos i ingressos</v>
          </cell>
        </row>
        <row r="224">
          <cell r="B224">
            <v>7690</v>
          </cell>
          <cell r="C224" t="str">
            <v>769</v>
          </cell>
          <cell r="D224" t="str">
            <v>4.Interessos /Impostos /Provisions</v>
          </cell>
          <cell r="E224">
            <v>48</v>
          </cell>
          <cell r="F224" t="str">
            <v>Altres ingressos financers</v>
          </cell>
          <cell r="G224" t="str">
            <v>Otros ingresos financieros</v>
          </cell>
          <cell r="H224" t="str">
            <v>INGRESSOS</v>
          </cell>
          <cell r="I224">
            <v>5</v>
          </cell>
          <cell r="J224" t="str">
            <v>Ingressos financers</v>
          </cell>
          <cell r="K224" t="str">
            <v>b) Altres interessos i ingressos</v>
          </cell>
        </row>
        <row r="225">
          <cell r="B225">
            <v>7699</v>
          </cell>
          <cell r="C225" t="str">
            <v>769</v>
          </cell>
          <cell r="D225" t="str">
            <v>4.Interessos /Impostos /Provisions</v>
          </cell>
          <cell r="E225">
            <v>48</v>
          </cell>
          <cell r="F225" t="str">
            <v>Altres ingressos financers</v>
          </cell>
          <cell r="G225" t="str">
            <v>Otros ingresos financieros</v>
          </cell>
          <cell r="H225" t="str">
            <v>INGRESSOS</v>
          </cell>
          <cell r="I225">
            <v>5</v>
          </cell>
          <cell r="J225" t="str">
            <v>Ingressos financers</v>
          </cell>
          <cell r="K225" t="str">
            <v>b) Altres interessos i ingressos</v>
          </cell>
        </row>
        <row r="226">
          <cell r="B226">
            <v>7780</v>
          </cell>
          <cell r="C226" t="str">
            <v>778</v>
          </cell>
          <cell r="D226" t="str">
            <v>5.Ingressos /Despeses Extraordinaries</v>
          </cell>
          <cell r="E226">
            <v>56</v>
          </cell>
          <cell r="F226" t="str">
            <v>Ingressos Extraordinaris</v>
          </cell>
          <cell r="G226" t="str">
            <v>Ingresos excepcionales</v>
          </cell>
          <cell r="H226" t="str">
            <v>INGRESSOS</v>
          </cell>
          <cell r="I226">
            <v>6</v>
          </cell>
          <cell r="J226" t="str">
            <v>Ingressos extraordinaris</v>
          </cell>
          <cell r="K226" t="str">
            <v>Ingressos extraordinaris</v>
          </cell>
        </row>
        <row r="227">
          <cell r="B227">
            <v>7780</v>
          </cell>
          <cell r="C227" t="str">
            <v>778</v>
          </cell>
          <cell r="D227" t="str">
            <v>5.Ingressos /Despeses Extraordinaries</v>
          </cell>
          <cell r="E227">
            <v>56</v>
          </cell>
          <cell r="F227" t="str">
            <v>Ingressos Extraordinaris</v>
          </cell>
          <cell r="G227" t="str">
            <v>Ingresos por cesiones de uso de terreno</v>
          </cell>
          <cell r="H227" t="str">
            <v>INGRESSOS</v>
          </cell>
          <cell r="I227">
            <v>6</v>
          </cell>
          <cell r="J227" t="str">
            <v>Ingressos extraordinaris</v>
          </cell>
          <cell r="K227" t="str">
            <v>Ingressos extraordinaris</v>
          </cell>
        </row>
        <row r="228">
          <cell r="B228">
            <v>7931</v>
          </cell>
          <cell r="C228" t="str">
            <v>793</v>
          </cell>
          <cell r="D228" t="str">
            <v>4.Interessos /Impostos /Provisions</v>
          </cell>
          <cell r="E228">
            <v>50</v>
          </cell>
          <cell r="F228" t="str">
            <v>Provissió Insolvencia</v>
          </cell>
          <cell r="G228" t="str">
            <v>Reversión del deterioro de mercaderías</v>
          </cell>
          <cell r="H228" t="str">
            <v>INGRESSOS</v>
          </cell>
          <cell r="I228">
            <v>2</v>
          </cell>
          <cell r="J228" t="str">
            <v>Augment d'existències de productes acabats</v>
          </cell>
          <cell r="K228" t="str">
            <v>Augment d'existències de productes acabats</v>
          </cell>
        </row>
        <row r="229">
          <cell r="B229">
            <v>7954</v>
          </cell>
          <cell r="C229" t="str">
            <v>795</v>
          </cell>
          <cell r="D229" t="str">
            <v>4.Interessos /Impostos /Provisions</v>
          </cell>
          <cell r="E229">
            <v>50</v>
          </cell>
          <cell r="F229" t="str">
            <v>Provissió Insolvencia</v>
          </cell>
          <cell r="G229" t="str">
            <v>Exceso de provisión por insolvencias de la actividad</v>
          </cell>
          <cell r="H229" t="str">
            <v>INGRESSOS</v>
          </cell>
          <cell r="I229">
            <v>3</v>
          </cell>
          <cell r="J229" t="str">
            <v>Altres ingressos</v>
          </cell>
          <cell r="K229" t="str">
            <v>b) Excés provisions riscos i despeses</v>
          </cell>
        </row>
        <row r="230">
          <cell r="B230">
            <v>8400</v>
          </cell>
          <cell r="C230" t="str">
            <v>840</v>
          </cell>
          <cell r="D230" t="str">
            <v>5.Ingressos /Despeses Extraordinaries</v>
          </cell>
          <cell r="E230">
            <v>56</v>
          </cell>
          <cell r="F230" t="str">
            <v>Ingressos Extraordinaris</v>
          </cell>
          <cell r="G230" t="str">
            <v xml:space="preserve">Sub. Of. de capital </v>
          </cell>
          <cell r="H230" t="str">
            <v>INGRESSOS</v>
          </cell>
          <cell r="I230">
            <v>1</v>
          </cell>
          <cell r="J230" t="str">
            <v>Ingressos per la activitat</v>
          </cell>
          <cell r="K230" t="str">
            <v>a) Ingressos per vendes i prestació de serveis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car V pyg (2)"/>
      <sheetName val="Balance"/>
      <sheetName val="PYG (patronat)"/>
      <sheetName val="PYG (caaa) "/>
      <sheetName val="3 digitos"/>
      <sheetName val="PYG (Pressupost)"/>
      <sheetName val="Datos"/>
      <sheetName val="Tabla buscar"/>
      <sheetName val="Buscar V pyg"/>
      <sheetName val="maping 60-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1000</v>
          </cell>
        </row>
      </sheetData>
      <sheetData sheetId="8"/>
      <sheetData sheetId="9">
        <row r="1">
          <cell r="B1">
            <v>6000000</v>
          </cell>
          <cell r="C1" t="str">
            <v>Material de oficina</v>
          </cell>
          <cell r="D1">
            <v>0</v>
          </cell>
          <cell r="E1">
            <v>629</v>
          </cell>
        </row>
        <row r="2">
          <cell r="B2">
            <v>6000001</v>
          </cell>
          <cell r="C2" t="str">
            <v>Material de laboratorio</v>
          </cell>
          <cell r="D2">
            <v>0</v>
          </cell>
          <cell r="E2">
            <v>629</v>
          </cell>
        </row>
        <row r="3">
          <cell r="B3">
            <v>6000002</v>
          </cell>
          <cell r="C3" t="str">
            <v>Material de informática</v>
          </cell>
          <cell r="D3">
            <v>0</v>
          </cell>
          <cell r="E3">
            <v>629</v>
          </cell>
        </row>
        <row r="4">
          <cell r="B4">
            <v>6000003</v>
          </cell>
          <cell r="C4" t="str">
            <v>Material refacturable</v>
          </cell>
          <cell r="D4">
            <v>0</v>
          </cell>
          <cell r="E4">
            <v>600</v>
          </cell>
        </row>
        <row r="5">
          <cell r="B5">
            <v>6000004</v>
          </cell>
          <cell r="C5" t="str">
            <v>Material de auto-servicio</v>
          </cell>
          <cell r="D5">
            <v>0</v>
          </cell>
          <cell r="E5">
            <v>600</v>
          </cell>
        </row>
        <row r="6">
          <cell r="B6">
            <v>6000005</v>
          </cell>
          <cell r="C6" t="str">
            <v>Gases técnicos</v>
          </cell>
          <cell r="D6">
            <v>0</v>
          </cell>
          <cell r="E6">
            <v>600</v>
          </cell>
        </row>
        <row r="7">
          <cell r="B7">
            <v>6000006</v>
          </cell>
          <cell r="C7" t="str">
            <v>Material de manantial</v>
          </cell>
          <cell r="D7">
            <v>812.29</v>
          </cell>
          <cell r="E7">
            <v>629</v>
          </cell>
        </row>
        <row r="8">
          <cell r="B8">
            <v>6000007</v>
          </cell>
          <cell r="C8" t="str">
            <v>Material de mantenimiento</v>
          </cell>
          <cell r="D8">
            <v>0</v>
          </cell>
          <cell r="E8">
            <v>622</v>
          </cell>
        </row>
        <row r="9">
          <cell r="B9">
            <v>6000008</v>
          </cell>
          <cell r="C9" t="str">
            <v>Material de actividad de la unidad</v>
          </cell>
          <cell r="D9">
            <v>0</v>
          </cell>
          <cell r="E9">
            <v>629</v>
          </cell>
        </row>
        <row r="10">
          <cell r="B10">
            <v>6000009</v>
          </cell>
          <cell r="C10" t="str">
            <v>Material de instalaciones</v>
          </cell>
          <cell r="D10">
            <v>2874.84</v>
          </cell>
          <cell r="E10">
            <v>622</v>
          </cell>
        </row>
        <row r="11">
          <cell r="B11">
            <v>6100000</v>
          </cell>
          <cell r="C11" t="str">
            <v>Material de oficina</v>
          </cell>
          <cell r="D11">
            <v>-8426.73</v>
          </cell>
          <cell r="E11">
            <v>629</v>
          </cell>
        </row>
        <row r="12">
          <cell r="B12">
            <v>6100001</v>
          </cell>
          <cell r="C12" t="str">
            <v>Material de laboratorio</v>
          </cell>
          <cell r="D12">
            <v>-62839.97</v>
          </cell>
          <cell r="E12">
            <v>629</v>
          </cell>
        </row>
        <row r="13">
          <cell r="B13">
            <v>6100002</v>
          </cell>
          <cell r="C13" t="str">
            <v>Material de informática</v>
          </cell>
          <cell r="D13">
            <v>-4243.38</v>
          </cell>
          <cell r="E13">
            <v>629</v>
          </cell>
        </row>
        <row r="14">
          <cell r="B14">
            <v>6100003</v>
          </cell>
          <cell r="C14" t="str">
            <v>Material Refacturable</v>
          </cell>
          <cell r="D14">
            <v>-23733.91</v>
          </cell>
          <cell r="E14">
            <v>629</v>
          </cell>
        </row>
        <row r="15">
          <cell r="B15">
            <v>6100004</v>
          </cell>
          <cell r="C15" t="str">
            <v>Material de auto-servicio</v>
          </cell>
          <cell r="D15">
            <v>0</v>
          </cell>
          <cell r="E15">
            <v>629</v>
          </cell>
        </row>
        <row r="16">
          <cell r="B16">
            <v>6100005</v>
          </cell>
          <cell r="C16" t="str">
            <v>Gases técnicos</v>
          </cell>
          <cell r="D16">
            <v>0</v>
          </cell>
          <cell r="E16">
            <v>629</v>
          </cell>
        </row>
        <row r="17">
          <cell r="B17">
            <v>6100006</v>
          </cell>
          <cell r="C17" t="str">
            <v>Material de manantial</v>
          </cell>
          <cell r="D17">
            <v>-368.64</v>
          </cell>
          <cell r="E17">
            <v>629</v>
          </cell>
        </row>
        <row r="18">
          <cell r="B18">
            <v>6100007</v>
          </cell>
          <cell r="C18" t="str">
            <v>Material de mantenimiento</v>
          </cell>
          <cell r="D18">
            <v>0</v>
          </cell>
          <cell r="E18">
            <v>622</v>
          </cell>
        </row>
        <row r="19">
          <cell r="B19">
            <v>6100008</v>
          </cell>
          <cell r="C19" t="str">
            <v>Material de actividad de la unidad</v>
          </cell>
          <cell r="D19">
            <v>-260</v>
          </cell>
          <cell r="E19">
            <v>629</v>
          </cell>
        </row>
        <row r="20">
          <cell r="B20">
            <v>6100009</v>
          </cell>
          <cell r="C20" t="str">
            <v>Material de instalaciones</v>
          </cell>
          <cell r="D20">
            <v>129124.18</v>
          </cell>
          <cell r="E20">
            <v>622</v>
          </cell>
        </row>
        <row r="21">
          <cell r="B21">
            <v>6101000</v>
          </cell>
          <cell r="C21" t="str">
            <v>Material de oficina</v>
          </cell>
          <cell r="D21">
            <v>23736.38</v>
          </cell>
          <cell r="E21">
            <v>629</v>
          </cell>
        </row>
        <row r="22">
          <cell r="B22">
            <v>6101001</v>
          </cell>
          <cell r="C22" t="str">
            <v>Material de laboratorio</v>
          </cell>
          <cell r="D22">
            <v>274257.77</v>
          </cell>
          <cell r="E22">
            <v>629</v>
          </cell>
        </row>
        <row r="23">
          <cell r="B23">
            <v>6101002</v>
          </cell>
          <cell r="C23" t="str">
            <v>Material de informática</v>
          </cell>
          <cell r="D23">
            <v>21198.25</v>
          </cell>
          <cell r="E23">
            <v>629</v>
          </cell>
        </row>
        <row r="24">
          <cell r="B24">
            <v>6101003</v>
          </cell>
          <cell r="C24" t="str">
            <v>Material Refacturable</v>
          </cell>
          <cell r="D24">
            <v>181929.72</v>
          </cell>
          <cell r="E24">
            <v>629</v>
          </cell>
        </row>
        <row r="25">
          <cell r="B25">
            <v>6101004</v>
          </cell>
          <cell r="C25" t="str">
            <v>Material de auto-servicio</v>
          </cell>
          <cell r="D25">
            <v>26687.439999999999</v>
          </cell>
          <cell r="E25">
            <v>629</v>
          </cell>
        </row>
        <row r="26">
          <cell r="B26">
            <v>6101005</v>
          </cell>
          <cell r="C26" t="str">
            <v>Gases técnicos</v>
          </cell>
          <cell r="D26">
            <v>179464.54</v>
          </cell>
          <cell r="E26">
            <v>629</v>
          </cell>
        </row>
        <row r="27">
          <cell r="B27">
            <v>6101006</v>
          </cell>
          <cell r="C27" t="str">
            <v>Material de manantial</v>
          </cell>
          <cell r="D27">
            <v>0</v>
          </cell>
          <cell r="E27">
            <v>629</v>
          </cell>
        </row>
        <row r="28">
          <cell r="B28">
            <v>6101007</v>
          </cell>
          <cell r="C28" t="str">
            <v>Material de mantenimiento</v>
          </cell>
          <cell r="D28">
            <v>6388.44</v>
          </cell>
          <cell r="E28">
            <v>622</v>
          </cell>
        </row>
        <row r="29">
          <cell r="B29">
            <v>6101008</v>
          </cell>
          <cell r="C29" t="str">
            <v>Material de actividad de la unidad</v>
          </cell>
          <cell r="D29">
            <v>1790.38</v>
          </cell>
          <cell r="E29">
            <v>629</v>
          </cell>
        </row>
        <row r="30">
          <cell r="B30">
            <v>6101009</v>
          </cell>
          <cell r="C30" t="str">
            <v>Material de instalaciones</v>
          </cell>
          <cell r="D30">
            <v>10114.530000000001</v>
          </cell>
          <cell r="E30">
            <v>629</v>
          </cell>
        </row>
        <row r="31">
          <cell r="B31">
            <v>6101100</v>
          </cell>
          <cell r="C31" t="str">
            <v>Servicios Gestión de Residuos</v>
          </cell>
          <cell r="D31">
            <v>-23.2</v>
          </cell>
          <cell r="E31">
            <v>629</v>
          </cell>
        </row>
        <row r="32">
          <cell r="B32">
            <v>6101101</v>
          </cell>
          <cell r="C32" t="str">
            <v>Servicios de Mantenimiento</v>
          </cell>
          <cell r="D32">
            <v>11473</v>
          </cell>
          <cell r="E32">
            <v>622</v>
          </cell>
        </row>
        <row r="33">
          <cell r="B33">
            <v>6101102</v>
          </cell>
          <cell r="C33" t="str">
            <v>Servicios de Informática</v>
          </cell>
          <cell r="D33">
            <v>8568.1</v>
          </cell>
          <cell r="E33">
            <v>629</v>
          </cell>
        </row>
        <row r="34">
          <cell r="B34">
            <v>6101103</v>
          </cell>
          <cell r="C34" t="str">
            <v>Servicios Científicos</v>
          </cell>
          <cell r="D34">
            <v>23163.47</v>
          </cell>
          <cell r="E34">
            <v>629</v>
          </cell>
        </row>
        <row r="35">
          <cell r="B35">
            <v>6101104</v>
          </cell>
          <cell r="C35" t="str">
            <v>Servicios de Administración</v>
          </cell>
          <cell r="D35">
            <v>0</v>
          </cell>
          <cell r="E35">
            <v>629</v>
          </cell>
        </row>
        <row r="36">
          <cell r="B36">
            <v>6101105</v>
          </cell>
          <cell r="C36" t="str">
            <v>Servicios de Recepciones</v>
          </cell>
          <cell r="D36">
            <v>60425.16</v>
          </cell>
          <cell r="E36">
            <v>629</v>
          </cell>
        </row>
        <row r="37">
          <cell r="B37">
            <v>6101106</v>
          </cell>
          <cell r="C37" t="str">
            <v>Servicios de Almacén</v>
          </cell>
          <cell r="D37">
            <v>0</v>
          </cell>
          <cell r="E37">
            <v>629</v>
          </cell>
        </row>
        <row r="38">
          <cell r="B38">
            <v>6102000</v>
          </cell>
          <cell r="C38" t="str">
            <v>Material de oficina</v>
          </cell>
          <cell r="D38">
            <v>28688.9</v>
          </cell>
          <cell r="E38">
            <v>629</v>
          </cell>
        </row>
        <row r="39">
          <cell r="B39">
            <v>6102001</v>
          </cell>
          <cell r="C39" t="str">
            <v>Material de laboratorio</v>
          </cell>
          <cell r="D39">
            <v>39906.18</v>
          </cell>
          <cell r="E39">
            <v>629</v>
          </cell>
        </row>
        <row r="40">
          <cell r="B40">
            <v>6102002</v>
          </cell>
          <cell r="C40" t="str">
            <v>Material de informática</v>
          </cell>
          <cell r="D40">
            <v>19208.77</v>
          </cell>
          <cell r="E40">
            <v>629</v>
          </cell>
        </row>
        <row r="41">
          <cell r="B41">
            <v>6102003</v>
          </cell>
          <cell r="C41" t="str">
            <v>Material Refacturable</v>
          </cell>
          <cell r="D41">
            <v>-18078.07</v>
          </cell>
          <cell r="E41">
            <v>629</v>
          </cell>
        </row>
        <row r="42">
          <cell r="B42">
            <v>6102004</v>
          </cell>
          <cell r="C42" t="str">
            <v>Material de auto-servicio</v>
          </cell>
          <cell r="D42">
            <v>2629.73</v>
          </cell>
          <cell r="E42">
            <v>629</v>
          </cell>
        </row>
        <row r="43">
          <cell r="B43">
            <v>6102005</v>
          </cell>
          <cell r="C43" t="str">
            <v>Gases técnicos</v>
          </cell>
          <cell r="D43">
            <v>0</v>
          </cell>
          <cell r="E43">
            <v>629</v>
          </cell>
        </row>
        <row r="44">
          <cell r="B44">
            <v>6102006</v>
          </cell>
          <cell r="C44" t="str">
            <v>Material de manantial</v>
          </cell>
          <cell r="D44">
            <v>2737.08</v>
          </cell>
          <cell r="E44">
            <v>629</v>
          </cell>
        </row>
        <row r="45">
          <cell r="B45">
            <v>6102007</v>
          </cell>
          <cell r="C45" t="str">
            <v>Material de mantenimiento</v>
          </cell>
          <cell r="D45">
            <v>1579.94</v>
          </cell>
          <cell r="E45">
            <v>622</v>
          </cell>
        </row>
        <row r="46">
          <cell r="B46">
            <v>6102008</v>
          </cell>
          <cell r="C46" t="str">
            <v>Material de actividad de la unidad</v>
          </cell>
          <cell r="D46">
            <v>1961731.74</v>
          </cell>
          <cell r="E46">
            <v>629</v>
          </cell>
        </row>
        <row r="47">
          <cell r="B47">
            <v>6102009</v>
          </cell>
          <cell r="C47" t="str">
            <v>Material de instalaciones</v>
          </cell>
          <cell r="D47">
            <v>283189.77</v>
          </cell>
          <cell r="E47">
            <v>622</v>
          </cell>
        </row>
        <row r="48">
          <cell r="B48">
            <v>6102100</v>
          </cell>
          <cell r="C48" t="str">
            <v>Servicios Gestión de Residuos</v>
          </cell>
          <cell r="D48">
            <v>172178.51</v>
          </cell>
          <cell r="E48">
            <v>629</v>
          </cell>
        </row>
        <row r="49">
          <cell r="B49">
            <v>6102101</v>
          </cell>
          <cell r="C49" t="str">
            <v>Servicios de Mantenimiento</v>
          </cell>
          <cell r="D49">
            <v>11679</v>
          </cell>
          <cell r="E49">
            <v>629</v>
          </cell>
        </row>
        <row r="50">
          <cell r="B50">
            <v>6102102</v>
          </cell>
          <cell r="C50" t="str">
            <v>Servicios de Informática</v>
          </cell>
          <cell r="D50">
            <v>19346.75</v>
          </cell>
          <cell r="E50">
            <v>629</v>
          </cell>
        </row>
        <row r="51">
          <cell r="B51">
            <v>6102103</v>
          </cell>
          <cell r="C51" t="str">
            <v>Servicios Científicos</v>
          </cell>
          <cell r="D51">
            <v>88.98</v>
          </cell>
          <cell r="E51">
            <v>629</v>
          </cell>
        </row>
        <row r="52">
          <cell r="B52">
            <v>6102104</v>
          </cell>
          <cell r="C52" t="str">
            <v>Servicios de Administración</v>
          </cell>
          <cell r="D52">
            <v>0</v>
          </cell>
          <cell r="E52">
            <v>629</v>
          </cell>
        </row>
        <row r="53">
          <cell r="B53">
            <v>6102105</v>
          </cell>
          <cell r="C53" t="str">
            <v>Servicios de Recepciones</v>
          </cell>
          <cell r="D53">
            <v>8371.4699999999993</v>
          </cell>
          <cell r="E53">
            <v>629</v>
          </cell>
        </row>
        <row r="54">
          <cell r="B54">
            <v>6102106</v>
          </cell>
          <cell r="C54" t="str">
            <v>Servicios de Almacén</v>
          </cell>
          <cell r="D54">
            <v>0</v>
          </cell>
          <cell r="E54">
            <v>629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car V pyg (2)"/>
      <sheetName val="Balance"/>
      <sheetName val="PYG (patronat)"/>
      <sheetName val="PYG (caaa) "/>
      <sheetName val="3 digitos"/>
      <sheetName val="PYG (Pressupost)"/>
      <sheetName val="Datos"/>
      <sheetName val="Tabla buscar"/>
      <sheetName val="Buscar V pyg"/>
      <sheetName val="maping 60-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1000</v>
          </cell>
        </row>
      </sheetData>
      <sheetData sheetId="8"/>
      <sheetData sheetId="9">
        <row r="1">
          <cell r="B1">
            <v>6000000</v>
          </cell>
          <cell r="C1" t="str">
            <v>Material de oficina</v>
          </cell>
          <cell r="D1">
            <v>0</v>
          </cell>
          <cell r="E1">
            <v>629</v>
          </cell>
        </row>
        <row r="2">
          <cell r="B2">
            <v>6000001</v>
          </cell>
          <cell r="C2" t="str">
            <v>Material de laboratorio</v>
          </cell>
          <cell r="D2">
            <v>0</v>
          </cell>
          <cell r="E2">
            <v>629</v>
          </cell>
        </row>
        <row r="3">
          <cell r="B3">
            <v>6000002</v>
          </cell>
          <cell r="C3" t="str">
            <v>Material de informática</v>
          </cell>
          <cell r="D3">
            <v>0</v>
          </cell>
          <cell r="E3">
            <v>629</v>
          </cell>
        </row>
        <row r="4">
          <cell r="B4">
            <v>6000003</v>
          </cell>
          <cell r="C4" t="str">
            <v>Material refacturable</v>
          </cell>
          <cell r="D4">
            <v>0</v>
          </cell>
          <cell r="E4">
            <v>600</v>
          </cell>
        </row>
        <row r="5">
          <cell r="B5">
            <v>6000004</v>
          </cell>
          <cell r="C5" t="str">
            <v>Material de auto-servicio</v>
          </cell>
          <cell r="D5">
            <v>0</v>
          </cell>
          <cell r="E5">
            <v>600</v>
          </cell>
        </row>
        <row r="6">
          <cell r="B6">
            <v>6000005</v>
          </cell>
          <cell r="C6" t="str">
            <v>Gases técnicos</v>
          </cell>
          <cell r="D6">
            <v>0</v>
          </cell>
          <cell r="E6">
            <v>600</v>
          </cell>
        </row>
        <row r="7">
          <cell r="B7">
            <v>6000006</v>
          </cell>
          <cell r="C7" t="str">
            <v>Material de manantial</v>
          </cell>
          <cell r="D7">
            <v>812.29</v>
          </cell>
          <cell r="E7">
            <v>629</v>
          </cell>
        </row>
        <row r="8">
          <cell r="B8">
            <v>6000007</v>
          </cell>
          <cell r="C8" t="str">
            <v>Material de mantenimiento</v>
          </cell>
          <cell r="D8">
            <v>0</v>
          </cell>
          <cell r="E8">
            <v>622</v>
          </cell>
        </row>
        <row r="9">
          <cell r="B9">
            <v>6000008</v>
          </cell>
          <cell r="C9" t="str">
            <v>Material de actividad de la unidad</v>
          </cell>
          <cell r="D9">
            <v>0</v>
          </cell>
          <cell r="E9">
            <v>629</v>
          </cell>
        </row>
        <row r="10">
          <cell r="B10">
            <v>6000009</v>
          </cell>
          <cell r="C10" t="str">
            <v>Material de instalaciones</v>
          </cell>
          <cell r="D10">
            <v>2874.84</v>
          </cell>
          <cell r="E10">
            <v>622</v>
          </cell>
        </row>
        <row r="11">
          <cell r="B11">
            <v>6100000</v>
          </cell>
          <cell r="C11" t="str">
            <v>Material de oficina</v>
          </cell>
          <cell r="D11">
            <v>-8426.73</v>
          </cell>
          <cell r="E11">
            <v>629</v>
          </cell>
        </row>
        <row r="12">
          <cell r="B12">
            <v>6100001</v>
          </cell>
          <cell r="C12" t="str">
            <v>Material de laboratorio</v>
          </cell>
          <cell r="D12">
            <v>-62839.97</v>
          </cell>
          <cell r="E12">
            <v>629</v>
          </cell>
        </row>
        <row r="13">
          <cell r="B13">
            <v>6100002</v>
          </cell>
          <cell r="C13" t="str">
            <v>Material de informática</v>
          </cell>
          <cell r="D13">
            <v>-4243.38</v>
          </cell>
          <cell r="E13">
            <v>629</v>
          </cell>
        </row>
        <row r="14">
          <cell r="B14">
            <v>6100003</v>
          </cell>
          <cell r="C14" t="str">
            <v>Material Refacturable</v>
          </cell>
          <cell r="D14">
            <v>-23733.91</v>
          </cell>
          <cell r="E14">
            <v>629</v>
          </cell>
        </row>
        <row r="15">
          <cell r="B15">
            <v>6100004</v>
          </cell>
          <cell r="C15" t="str">
            <v>Material de auto-servicio</v>
          </cell>
          <cell r="D15">
            <v>0</v>
          </cell>
          <cell r="E15">
            <v>629</v>
          </cell>
        </row>
        <row r="16">
          <cell r="B16">
            <v>6100005</v>
          </cell>
          <cell r="C16" t="str">
            <v>Gases técnicos</v>
          </cell>
          <cell r="D16">
            <v>0</v>
          </cell>
          <cell r="E16">
            <v>629</v>
          </cell>
        </row>
        <row r="17">
          <cell r="B17">
            <v>6100006</v>
          </cell>
          <cell r="C17" t="str">
            <v>Material de manantial</v>
          </cell>
          <cell r="D17">
            <v>-368.64</v>
          </cell>
          <cell r="E17">
            <v>629</v>
          </cell>
        </row>
        <row r="18">
          <cell r="B18">
            <v>6100007</v>
          </cell>
          <cell r="C18" t="str">
            <v>Material de mantenimiento</v>
          </cell>
          <cell r="D18">
            <v>0</v>
          </cell>
          <cell r="E18">
            <v>622</v>
          </cell>
        </row>
        <row r="19">
          <cell r="B19">
            <v>6100008</v>
          </cell>
          <cell r="C19" t="str">
            <v>Material de actividad de la unidad</v>
          </cell>
          <cell r="D19">
            <v>-260</v>
          </cell>
          <cell r="E19">
            <v>629</v>
          </cell>
        </row>
        <row r="20">
          <cell r="B20">
            <v>6100009</v>
          </cell>
          <cell r="C20" t="str">
            <v>Material de instalaciones</v>
          </cell>
          <cell r="D20">
            <v>129124.18</v>
          </cell>
          <cell r="E20">
            <v>622</v>
          </cell>
        </row>
        <row r="21">
          <cell r="B21">
            <v>6101000</v>
          </cell>
          <cell r="C21" t="str">
            <v>Material de oficina</v>
          </cell>
          <cell r="D21">
            <v>23736.38</v>
          </cell>
          <cell r="E21">
            <v>629</v>
          </cell>
        </row>
        <row r="22">
          <cell r="B22">
            <v>6101001</v>
          </cell>
          <cell r="C22" t="str">
            <v>Material de laboratorio</v>
          </cell>
          <cell r="D22">
            <v>274257.77</v>
          </cell>
          <cell r="E22">
            <v>629</v>
          </cell>
        </row>
        <row r="23">
          <cell r="B23">
            <v>6101002</v>
          </cell>
          <cell r="C23" t="str">
            <v>Material de informática</v>
          </cell>
          <cell r="D23">
            <v>21198.25</v>
          </cell>
          <cell r="E23">
            <v>629</v>
          </cell>
        </row>
        <row r="24">
          <cell r="B24">
            <v>6101003</v>
          </cell>
          <cell r="C24" t="str">
            <v>Material Refacturable</v>
          </cell>
          <cell r="D24">
            <v>181929.72</v>
          </cell>
          <cell r="E24">
            <v>629</v>
          </cell>
        </row>
        <row r="25">
          <cell r="B25">
            <v>6101004</v>
          </cell>
          <cell r="C25" t="str">
            <v>Material de auto-servicio</v>
          </cell>
          <cell r="D25">
            <v>26687.439999999999</v>
          </cell>
          <cell r="E25">
            <v>629</v>
          </cell>
        </row>
        <row r="26">
          <cell r="B26">
            <v>6101005</v>
          </cell>
          <cell r="C26" t="str">
            <v>Gases técnicos</v>
          </cell>
          <cell r="D26">
            <v>179464.54</v>
          </cell>
          <cell r="E26">
            <v>629</v>
          </cell>
        </row>
        <row r="27">
          <cell r="B27">
            <v>6101006</v>
          </cell>
          <cell r="C27" t="str">
            <v>Material de manantial</v>
          </cell>
          <cell r="D27">
            <v>0</v>
          </cell>
          <cell r="E27">
            <v>629</v>
          </cell>
        </row>
        <row r="28">
          <cell r="B28">
            <v>6101007</v>
          </cell>
          <cell r="C28" t="str">
            <v>Material de mantenimiento</v>
          </cell>
          <cell r="D28">
            <v>6388.44</v>
          </cell>
          <cell r="E28">
            <v>622</v>
          </cell>
        </row>
        <row r="29">
          <cell r="B29">
            <v>6101008</v>
          </cell>
          <cell r="C29" t="str">
            <v>Material de actividad de la unidad</v>
          </cell>
          <cell r="D29">
            <v>1790.38</v>
          </cell>
          <cell r="E29">
            <v>629</v>
          </cell>
        </row>
        <row r="30">
          <cell r="B30">
            <v>6101009</v>
          </cell>
          <cell r="C30" t="str">
            <v>Material de instalaciones</v>
          </cell>
          <cell r="D30">
            <v>10114.530000000001</v>
          </cell>
          <cell r="E30">
            <v>629</v>
          </cell>
        </row>
        <row r="31">
          <cell r="B31">
            <v>6101100</v>
          </cell>
          <cell r="C31" t="str">
            <v>Servicios Gestión de Residuos</v>
          </cell>
          <cell r="D31">
            <v>-23.2</v>
          </cell>
          <cell r="E31">
            <v>629</v>
          </cell>
        </row>
        <row r="32">
          <cell r="B32">
            <v>6101101</v>
          </cell>
          <cell r="C32" t="str">
            <v>Servicios de Mantenimiento</v>
          </cell>
          <cell r="D32">
            <v>11473</v>
          </cell>
          <cell r="E32">
            <v>622</v>
          </cell>
        </row>
        <row r="33">
          <cell r="B33">
            <v>6101102</v>
          </cell>
          <cell r="C33" t="str">
            <v>Servicios de Informática</v>
          </cell>
          <cell r="D33">
            <v>8568.1</v>
          </cell>
          <cell r="E33">
            <v>629</v>
          </cell>
        </row>
        <row r="34">
          <cell r="B34">
            <v>6101103</v>
          </cell>
          <cell r="C34" t="str">
            <v>Servicios Científicos</v>
          </cell>
          <cell r="D34">
            <v>23163.47</v>
          </cell>
          <cell r="E34">
            <v>629</v>
          </cell>
        </row>
        <row r="35">
          <cell r="B35">
            <v>6101104</v>
          </cell>
          <cell r="C35" t="str">
            <v>Servicios de Administración</v>
          </cell>
          <cell r="D35">
            <v>0</v>
          </cell>
          <cell r="E35">
            <v>629</v>
          </cell>
        </row>
        <row r="36">
          <cell r="B36">
            <v>6101105</v>
          </cell>
          <cell r="C36" t="str">
            <v>Servicios de Recepciones</v>
          </cell>
          <cell r="D36">
            <v>60425.16</v>
          </cell>
          <cell r="E36">
            <v>629</v>
          </cell>
        </row>
        <row r="37">
          <cell r="B37">
            <v>6101106</v>
          </cell>
          <cell r="C37" t="str">
            <v>Servicios de Almacén</v>
          </cell>
          <cell r="D37">
            <v>0</v>
          </cell>
          <cell r="E37">
            <v>629</v>
          </cell>
        </row>
        <row r="38">
          <cell r="B38">
            <v>6102000</v>
          </cell>
          <cell r="C38" t="str">
            <v>Material de oficina</v>
          </cell>
          <cell r="D38">
            <v>28688.9</v>
          </cell>
          <cell r="E38">
            <v>629</v>
          </cell>
        </row>
        <row r="39">
          <cell r="B39">
            <v>6102001</v>
          </cell>
          <cell r="C39" t="str">
            <v>Material de laboratorio</v>
          </cell>
          <cell r="D39">
            <v>39906.18</v>
          </cell>
          <cell r="E39">
            <v>629</v>
          </cell>
        </row>
        <row r="40">
          <cell r="B40">
            <v>6102002</v>
          </cell>
          <cell r="C40" t="str">
            <v>Material de informática</v>
          </cell>
          <cell r="D40">
            <v>19208.77</v>
          </cell>
          <cell r="E40">
            <v>629</v>
          </cell>
        </row>
        <row r="41">
          <cell r="B41">
            <v>6102003</v>
          </cell>
          <cell r="C41" t="str">
            <v>Material Refacturable</v>
          </cell>
          <cell r="D41">
            <v>-18078.07</v>
          </cell>
          <cell r="E41">
            <v>629</v>
          </cell>
        </row>
        <row r="42">
          <cell r="B42">
            <v>6102004</v>
          </cell>
          <cell r="C42" t="str">
            <v>Material de auto-servicio</v>
          </cell>
          <cell r="D42">
            <v>2629.73</v>
          </cell>
          <cell r="E42">
            <v>629</v>
          </cell>
        </row>
        <row r="43">
          <cell r="B43">
            <v>6102005</v>
          </cell>
          <cell r="C43" t="str">
            <v>Gases técnicos</v>
          </cell>
          <cell r="D43">
            <v>0</v>
          </cell>
          <cell r="E43">
            <v>629</v>
          </cell>
        </row>
        <row r="44">
          <cell r="B44">
            <v>6102006</v>
          </cell>
          <cell r="C44" t="str">
            <v>Material de manantial</v>
          </cell>
          <cell r="D44">
            <v>2737.08</v>
          </cell>
          <cell r="E44">
            <v>629</v>
          </cell>
        </row>
        <row r="45">
          <cell r="B45">
            <v>6102007</v>
          </cell>
          <cell r="C45" t="str">
            <v>Material de mantenimiento</v>
          </cell>
          <cell r="D45">
            <v>1579.94</v>
          </cell>
          <cell r="E45">
            <v>622</v>
          </cell>
        </row>
        <row r="46">
          <cell r="B46">
            <v>6102008</v>
          </cell>
          <cell r="C46" t="str">
            <v>Material de actividad de la unidad</v>
          </cell>
          <cell r="D46">
            <v>1961731.74</v>
          </cell>
          <cell r="E46">
            <v>629</v>
          </cell>
        </row>
        <row r="47">
          <cell r="B47">
            <v>6102009</v>
          </cell>
          <cell r="C47" t="str">
            <v>Material de instalaciones</v>
          </cell>
          <cell r="D47">
            <v>283189.77</v>
          </cell>
          <cell r="E47">
            <v>622</v>
          </cell>
        </row>
        <row r="48">
          <cell r="B48">
            <v>6102100</v>
          </cell>
          <cell r="C48" t="str">
            <v>Servicios Gestión de Residuos</v>
          </cell>
          <cell r="D48">
            <v>172178.51</v>
          </cell>
          <cell r="E48">
            <v>629</v>
          </cell>
        </row>
        <row r="49">
          <cell r="B49">
            <v>6102101</v>
          </cell>
          <cell r="C49" t="str">
            <v>Servicios de Mantenimiento</v>
          </cell>
          <cell r="D49">
            <v>11679</v>
          </cell>
          <cell r="E49">
            <v>629</v>
          </cell>
        </row>
        <row r="50">
          <cell r="B50">
            <v>6102102</v>
          </cell>
          <cell r="C50" t="str">
            <v>Servicios de Informática</v>
          </cell>
          <cell r="D50">
            <v>19346.75</v>
          </cell>
          <cell r="E50">
            <v>629</v>
          </cell>
        </row>
        <row r="51">
          <cell r="B51">
            <v>6102103</v>
          </cell>
          <cell r="C51" t="str">
            <v>Servicios Científicos</v>
          </cell>
          <cell r="D51">
            <v>88.98</v>
          </cell>
          <cell r="E51">
            <v>629</v>
          </cell>
        </row>
        <row r="52">
          <cell r="B52">
            <v>6102104</v>
          </cell>
          <cell r="C52" t="str">
            <v>Servicios de Administración</v>
          </cell>
          <cell r="D52">
            <v>0</v>
          </cell>
          <cell r="E52">
            <v>629</v>
          </cell>
        </row>
        <row r="53">
          <cell r="B53">
            <v>6102105</v>
          </cell>
          <cell r="C53" t="str">
            <v>Servicios de Recepciones</v>
          </cell>
          <cell r="D53">
            <v>8371.4699999999993</v>
          </cell>
          <cell r="E53">
            <v>629</v>
          </cell>
        </row>
        <row r="54">
          <cell r="B54">
            <v>6102106</v>
          </cell>
          <cell r="C54" t="str">
            <v>Servicios de Almacén</v>
          </cell>
          <cell r="D54">
            <v>0</v>
          </cell>
          <cell r="E54">
            <v>629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Xavi-Projectes"/>
      <sheetName val="pressupost projectes 2012"/>
      <sheetName val="Tabla Xavi Botiga"/>
      <sheetName val="Tabla Eli"/>
      <sheetName val="Tabla Eli (2)"/>
      <sheetName val="Tabla Eli (3)"/>
      <sheetName val="P2012"/>
      <sheetName val="Partida pressupostària"/>
      <sheetName val="Dimensió Pressupost"/>
      <sheetName val="Dimensió Centre de cost"/>
      <sheetName val="Projectes"/>
      <sheetName val="Hoja4"/>
      <sheetName val="analisi"/>
      <sheetName val="Hoja2"/>
      <sheetName val="Hoja1"/>
      <sheetName val="Tabla Xavi"/>
      <sheetName val="Tabla Modif. Ppto 2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Pressupost 1</v>
          </cell>
        </row>
      </sheetData>
      <sheetData sheetId="10"/>
      <sheetData sheetId="11">
        <row r="1">
          <cell r="A1" t="str">
            <v>Pressupost 1</v>
          </cell>
          <cell r="B1" t="str">
            <v>Pressupost 2</v>
          </cell>
          <cell r="C1" t="str">
            <v>Pressupost 3</v>
          </cell>
        </row>
        <row r="2">
          <cell r="A2" t="str">
            <v>Aigua</v>
          </cell>
          <cell r="B2" t="str">
            <v>D221</v>
          </cell>
          <cell r="C2" t="str">
            <v>D221.02.00</v>
          </cell>
        </row>
        <row r="3">
          <cell r="A3" t="str">
            <v>Ajuts per menjar PCB</v>
          </cell>
          <cell r="B3" t="str">
            <v>D230</v>
          </cell>
          <cell r="C3" t="str">
            <v>D230.03.00</v>
          </cell>
        </row>
        <row r="4">
          <cell r="A4" t="str">
            <v>Allotjaments servidors</v>
          </cell>
          <cell r="B4" t="str">
            <v>I310</v>
          </cell>
          <cell r="C4" t="str">
            <v>I390.07.00</v>
          </cell>
        </row>
        <row r="5">
          <cell r="A5" t="str">
            <v>Lloguer d'immobles</v>
          </cell>
          <cell r="B5" t="str">
            <v>I310</v>
          </cell>
          <cell r="C5" t="str">
            <v>I310.02.00</v>
          </cell>
        </row>
        <row r="6">
          <cell r="A6" t="str">
            <v>Altres despeses diverses</v>
          </cell>
          <cell r="B6" t="str">
            <v>D226</v>
          </cell>
          <cell r="C6" t="str">
            <v>D226.17.00</v>
          </cell>
        </row>
        <row r="7">
          <cell r="A7" t="str">
            <v>Altres despeses financeres</v>
          </cell>
          <cell r="B7" t="str">
            <v>D340</v>
          </cell>
          <cell r="C7" t="str">
            <v>D340.02.00</v>
          </cell>
        </row>
        <row r="8">
          <cell r="A8" t="str">
            <v>Altres lloguers</v>
          </cell>
          <cell r="B8" t="str">
            <v>D20</v>
          </cell>
          <cell r="C8" t="str">
            <v>D201.03.00</v>
          </cell>
        </row>
        <row r="9">
          <cell r="A9" t="str">
            <v>Amortització</v>
          </cell>
          <cell r="B9" t="str">
            <v>D5</v>
          </cell>
          <cell r="C9" t="str">
            <v>D5</v>
          </cell>
        </row>
        <row r="10">
          <cell r="A10" t="str">
            <v>Assegurances</v>
          </cell>
          <cell r="B10" t="str">
            <v>D224</v>
          </cell>
          <cell r="C10" t="str">
            <v>D224.01.00</v>
          </cell>
        </row>
        <row r="11">
          <cell r="A11" t="str">
            <v>Atencions protocol·làries i repr</v>
          </cell>
          <cell r="B11" t="str">
            <v>D226</v>
          </cell>
          <cell r="C11" t="str">
            <v>D226.02.00</v>
          </cell>
        </row>
        <row r="12">
          <cell r="A12" t="str">
            <v>Aval crèdit MCYT</v>
          </cell>
          <cell r="B12" t="str">
            <v>D340</v>
          </cell>
          <cell r="C12" t="str">
            <v>D340.01.00</v>
          </cell>
        </row>
        <row r="13">
          <cell r="A13" t="str">
            <v>Avales</v>
          </cell>
          <cell r="B13" t="str">
            <v>I520</v>
          </cell>
          <cell r="C13" t="str">
            <v>I520.04.00</v>
          </cell>
        </row>
        <row r="14">
          <cell r="A14" t="str">
            <v>Becaris i altres</v>
          </cell>
          <cell r="B14" t="str">
            <v>D226</v>
          </cell>
          <cell r="C14" t="str">
            <v>D226.09.00</v>
          </cell>
        </row>
        <row r="15">
          <cell r="A15" t="str">
            <v>Cànon UB</v>
          </cell>
          <cell r="B15" t="str">
            <v>D20</v>
          </cell>
          <cell r="C15" t="str">
            <v>D209.01.00</v>
          </cell>
        </row>
        <row r="16">
          <cell r="A16" t="str">
            <v>Contractes de mant. equip inf.</v>
          </cell>
          <cell r="B16" t="str">
            <v>D21</v>
          </cell>
          <cell r="C16" t="str">
            <v>D216.01.00</v>
          </cell>
        </row>
        <row r="17">
          <cell r="A17" t="str">
            <v>Controls sanitaris</v>
          </cell>
          <cell r="B17" t="str">
            <v>D227</v>
          </cell>
          <cell r="C17" t="str">
            <v>D227.04.00</v>
          </cell>
        </row>
        <row r="18">
          <cell r="A18" t="str">
            <v>Convenis amb empreses/assesso.</v>
          </cell>
          <cell r="B18" t="str">
            <v>I320</v>
          </cell>
          <cell r="C18" t="str">
            <v>I320.01.00</v>
          </cell>
        </row>
        <row r="19">
          <cell r="A19" t="str">
            <v>Correu/Carteria</v>
          </cell>
          <cell r="B19" t="str">
            <v>D222</v>
          </cell>
          <cell r="C19" t="str">
            <v>D222.02.00</v>
          </cell>
        </row>
        <row r="20">
          <cell r="A20" t="str">
            <v>Derechos de entrada</v>
          </cell>
          <cell r="B20" t="str">
            <v>I599</v>
          </cell>
          <cell r="C20" t="str">
            <v>(en blanco)</v>
          </cell>
        </row>
        <row r="21">
          <cell r="A21" t="str">
            <v>Despeses de viatges i desp PCB</v>
          </cell>
          <cell r="B21" t="str">
            <v>D230</v>
          </cell>
          <cell r="C21" t="str">
            <v>D230.01.00</v>
          </cell>
        </row>
        <row r="22">
          <cell r="A22" t="str">
            <v>Despeses extraordinàries</v>
          </cell>
          <cell r="B22" t="str">
            <v>D226</v>
          </cell>
          <cell r="C22" t="str">
            <v>D226.15.00</v>
          </cell>
        </row>
        <row r="23">
          <cell r="A23" t="str">
            <v>Despeses relacionades amb animals</v>
          </cell>
          <cell r="B23" t="str">
            <v>D221</v>
          </cell>
          <cell r="C23" t="str">
            <v>D221.07.00</v>
          </cell>
        </row>
        <row r="24">
          <cell r="A24" t="str">
            <v>Diferències negatives de canvi</v>
          </cell>
          <cell r="B24" t="str">
            <v>D330</v>
          </cell>
          <cell r="C24" t="str">
            <v>D330.00.00</v>
          </cell>
        </row>
        <row r="25">
          <cell r="A25" t="str">
            <v>Donaciones</v>
          </cell>
          <cell r="B25" t="str">
            <v>I390</v>
          </cell>
          <cell r="C25" t="str">
            <v>I390.03.00</v>
          </cell>
        </row>
        <row r="26">
          <cell r="A26" t="str">
            <v>Electricitat</v>
          </cell>
          <cell r="B26" t="str">
            <v>D221</v>
          </cell>
          <cell r="C26" t="str">
            <v>D221.01.00</v>
          </cell>
        </row>
        <row r="27">
          <cell r="A27" t="str">
            <v>Estudis i treballs tècnics</v>
          </cell>
          <cell r="B27" t="str">
            <v>D227</v>
          </cell>
          <cell r="C27" t="str">
            <v>D227.06.00</v>
          </cell>
        </row>
        <row r="28">
          <cell r="A28" t="str">
            <v>Feder Gencat</v>
          </cell>
          <cell r="B28" t="str">
            <v>I599</v>
          </cell>
          <cell r="C28" t="str">
            <v>I599.01.00</v>
          </cell>
        </row>
        <row r="29">
          <cell r="A29" t="str">
            <v>Feder MCYT</v>
          </cell>
          <cell r="B29" t="str">
            <v>I599</v>
          </cell>
          <cell r="C29" t="str">
            <v>I599.02.00</v>
          </cell>
        </row>
        <row r="30">
          <cell r="A30" t="str">
            <v>Formació</v>
          </cell>
          <cell r="B30" t="str">
            <v>D226</v>
          </cell>
          <cell r="C30" t="str">
            <v>D226.07.00</v>
          </cell>
        </row>
        <row r="31">
          <cell r="A31" t="str">
            <v>Fotocopiadores espais</v>
          </cell>
          <cell r="B31" t="str">
            <v>D20</v>
          </cell>
          <cell r="C31" t="str">
            <v>D201.01.00</v>
          </cell>
        </row>
        <row r="32">
          <cell r="A32" t="str">
            <v>Fotocòpies</v>
          </cell>
          <cell r="B32" t="str">
            <v>D220</v>
          </cell>
          <cell r="C32" t="str">
            <v>D220.02.00</v>
          </cell>
        </row>
        <row r="33">
          <cell r="A33" t="str">
            <v>Gas</v>
          </cell>
          <cell r="B33" t="str">
            <v>D221</v>
          </cell>
          <cell r="C33" t="str">
            <v>D221.03.00</v>
          </cell>
        </row>
        <row r="34">
          <cell r="A34" t="str">
            <v>Gasos tècnics</v>
          </cell>
          <cell r="B34" t="str">
            <v>D221</v>
          </cell>
          <cell r="C34" t="str">
            <v>D221.04.00</v>
          </cell>
        </row>
        <row r="35">
          <cell r="A35" t="str">
            <v>Hotels i dietes PCB</v>
          </cell>
          <cell r="B35" t="str">
            <v>D230</v>
          </cell>
          <cell r="C35" t="str">
            <v>D230.02.00</v>
          </cell>
        </row>
        <row r="36">
          <cell r="A36" t="str">
            <v>Ingresos extraordinarios</v>
          </cell>
          <cell r="B36" t="str">
            <v>I580</v>
          </cell>
          <cell r="C36" t="str">
            <v>I580.01.00</v>
          </cell>
        </row>
        <row r="37">
          <cell r="A37" t="str">
            <v>Ingresos financieros por actualización créditos</v>
          </cell>
          <cell r="B37" t="str">
            <v>I520</v>
          </cell>
          <cell r="C37" t="str">
            <v>I520.05.00</v>
          </cell>
        </row>
        <row r="38">
          <cell r="A38" t="str">
            <v>Interessos de C/C / Otros</v>
          </cell>
          <cell r="B38" t="str">
            <v>I520</v>
          </cell>
          <cell r="C38" t="str">
            <v>I520.01.00</v>
          </cell>
        </row>
        <row r="39">
          <cell r="A39" t="str">
            <v>Intereses deuda entidades de leasing</v>
          </cell>
          <cell r="B39" t="str">
            <v>D300</v>
          </cell>
          <cell r="C39" t="str">
            <v>D300.02.00</v>
          </cell>
        </row>
        <row r="40">
          <cell r="A40" t="str">
            <v>Interessos de crèdit obra</v>
          </cell>
          <cell r="B40" t="str">
            <v>D300</v>
          </cell>
          <cell r="C40" t="str">
            <v>D300.01.00</v>
          </cell>
        </row>
        <row r="41">
          <cell r="A41" t="str">
            <v>Manten. per encàrrec equip inf</v>
          </cell>
          <cell r="B41" t="str">
            <v>D21</v>
          </cell>
          <cell r="C41" t="str">
            <v>D216.02.00</v>
          </cell>
        </row>
        <row r="42">
          <cell r="A42" t="str">
            <v>Manteniment per contracte</v>
          </cell>
          <cell r="B42" t="str">
            <v>D21</v>
          </cell>
          <cell r="C42" t="str">
            <v>D210.02.00</v>
          </cell>
        </row>
        <row r="43">
          <cell r="A43" t="str">
            <v>Manteniment per encàrrec</v>
          </cell>
          <cell r="B43" t="str">
            <v>D21</v>
          </cell>
          <cell r="C43" t="str">
            <v>D210.01.00</v>
          </cell>
        </row>
        <row r="44">
          <cell r="A44" t="str">
            <v>Mat. inform. no inventariable</v>
          </cell>
          <cell r="B44" t="str">
            <v>D220</v>
          </cell>
          <cell r="C44" t="str">
            <v>D220.04.00</v>
          </cell>
        </row>
        <row r="45">
          <cell r="A45" t="str">
            <v>Material laboratori</v>
          </cell>
          <cell r="B45" t="str">
            <v>D221</v>
          </cell>
          <cell r="C45" t="str">
            <v>D221.08.00</v>
          </cell>
        </row>
        <row r="46">
          <cell r="A46" t="str">
            <v>Material manteniment</v>
          </cell>
          <cell r="B46" t="str">
            <v>D221</v>
          </cell>
          <cell r="C46" t="str">
            <v>D221.09.00</v>
          </cell>
        </row>
        <row r="47">
          <cell r="A47" t="str">
            <v>Material ordinari no inventar.</v>
          </cell>
          <cell r="B47" t="str">
            <v>D220</v>
          </cell>
          <cell r="C47" t="str">
            <v>D220.01.00</v>
          </cell>
        </row>
        <row r="48">
          <cell r="A48" t="str">
            <v>Missatgeria</v>
          </cell>
          <cell r="B48" t="str">
            <v>D222</v>
          </cell>
          <cell r="C48" t="str">
            <v>D222.06.00</v>
          </cell>
        </row>
        <row r="49">
          <cell r="A49" t="str">
            <v>Neteja i sanejament</v>
          </cell>
          <cell r="B49" t="str">
            <v>D227</v>
          </cell>
          <cell r="C49" t="str">
            <v>D227.01.00</v>
          </cell>
        </row>
        <row r="50">
          <cell r="A50" t="str">
            <v>Otras subvenciones de capital</v>
          </cell>
          <cell r="B50" t="str">
            <v>I599</v>
          </cell>
          <cell r="C50" t="str">
            <v>I599.04.00</v>
          </cell>
        </row>
        <row r="51">
          <cell r="A51" t="str">
            <v>Altres serveis</v>
          </cell>
          <cell r="B51" t="str">
            <v>I330</v>
          </cell>
          <cell r="C51" t="str">
            <v>I330.10.00</v>
          </cell>
        </row>
        <row r="52">
          <cell r="A52" t="str">
            <v>Pérdidas procedentes del inmovilizado material</v>
          </cell>
          <cell r="B52" t="str">
            <v>D226</v>
          </cell>
          <cell r="C52" t="str">
            <v>D226.14.00</v>
          </cell>
        </row>
        <row r="53">
          <cell r="A53" t="str">
            <v>Personal PCB</v>
          </cell>
          <cell r="B53" t="str">
            <v>D13</v>
          </cell>
          <cell r="C53" t="str">
            <v>D130.01.00</v>
          </cell>
        </row>
        <row r="54">
          <cell r="A54" t="str">
            <v>Personal projectes de recerca</v>
          </cell>
          <cell r="B54" t="str">
            <v>D13</v>
          </cell>
          <cell r="C54" t="str">
            <v>D130.01.00</v>
          </cell>
        </row>
        <row r="55">
          <cell r="A55" t="str">
            <v>Premsa, revistes, llibres i al</v>
          </cell>
          <cell r="B55" t="str">
            <v>D220</v>
          </cell>
          <cell r="C55" t="str">
            <v>D220.03.00</v>
          </cell>
        </row>
        <row r="56">
          <cell r="A56" t="str">
            <v>Publicitat i propaganda</v>
          </cell>
          <cell r="B56" t="str">
            <v>D226</v>
          </cell>
          <cell r="C56" t="str">
            <v>D226.03.00</v>
          </cell>
        </row>
        <row r="57">
          <cell r="A57" t="str">
            <v>Quotes associacions</v>
          </cell>
          <cell r="B57" t="str">
            <v>D226</v>
          </cell>
          <cell r="C57" t="str">
            <v>D226.10.00</v>
          </cell>
        </row>
        <row r="58">
          <cell r="A58" t="str">
            <v>Refacturacions</v>
          </cell>
          <cell r="B58" t="str">
            <v>D226</v>
          </cell>
          <cell r="C58" t="str">
            <v>D226.12.00</v>
          </cell>
        </row>
        <row r="59">
          <cell r="A59" t="str">
            <v>Renting Ordinadors</v>
          </cell>
          <cell r="B59" t="str">
            <v>D20</v>
          </cell>
          <cell r="C59" t="str">
            <v>D201.02.00</v>
          </cell>
        </row>
        <row r="60">
          <cell r="A60" t="str">
            <v>Seguretat Social personal PCB</v>
          </cell>
          <cell r="B60" t="str">
            <v>D16</v>
          </cell>
          <cell r="C60" t="str">
            <v>D160.01.00</v>
          </cell>
        </row>
        <row r="61">
          <cell r="A61" t="str">
            <v>Seguretat Social personal Proj</v>
          </cell>
          <cell r="B61" t="str">
            <v>D16</v>
          </cell>
          <cell r="C61" t="str">
            <v>D160.01.00</v>
          </cell>
        </row>
        <row r="62">
          <cell r="A62" t="str">
            <v>Serveis profes. i Ass.extern</v>
          </cell>
          <cell r="B62" t="str">
            <v>D227</v>
          </cell>
          <cell r="C62" t="str">
            <v>D227.02.00</v>
          </cell>
        </row>
        <row r="63">
          <cell r="A63" t="str">
            <v>Serveis a associats</v>
          </cell>
          <cell r="B63" t="str">
            <v>I310</v>
          </cell>
          <cell r="C63" t="str">
            <v>I310.04.00</v>
          </cell>
        </row>
        <row r="64">
          <cell r="A64" t="str">
            <v>Serveis Científics/Estabulari</v>
          </cell>
          <cell r="B64" t="str">
            <v>I320</v>
          </cell>
          <cell r="C64" t="str">
            <v>I320.04.00</v>
          </cell>
        </row>
        <row r="65">
          <cell r="A65" t="str">
            <v>Serveis Científics/Forfait</v>
          </cell>
          <cell r="B65" t="str">
            <v>I320</v>
          </cell>
          <cell r="C65" t="str">
            <v>I320.01.00</v>
          </cell>
        </row>
        <row r="66">
          <cell r="A66" t="str">
            <v>Serveis Científics/Plataformes</v>
          </cell>
          <cell r="B66" t="str">
            <v>I320</v>
          </cell>
          <cell r="C66" t="str">
            <v>I320.05.00</v>
          </cell>
        </row>
        <row r="67">
          <cell r="A67" t="str">
            <v>Serveis Científics/Radiactivitat</v>
          </cell>
          <cell r="B67" t="str">
            <v>I320</v>
          </cell>
          <cell r="C67" t="str">
            <v>I320.03.00</v>
          </cell>
        </row>
        <row r="68">
          <cell r="A68" t="str">
            <v>Serveis Científics/Residus</v>
          </cell>
          <cell r="B68" t="str">
            <v>I320</v>
          </cell>
          <cell r="C68" t="str">
            <v>I320.02.00</v>
          </cell>
        </row>
        <row r="69">
          <cell r="A69" t="str">
            <v>Serveis de gestió pròpia</v>
          </cell>
          <cell r="B69" t="str">
            <v>I330</v>
          </cell>
          <cell r="C69" t="str">
            <v>I330.01.00</v>
          </cell>
        </row>
        <row r="70">
          <cell r="A70" t="str">
            <v>Serveis missatgeria / carteria</v>
          </cell>
          <cell r="B70" t="str">
            <v>I330</v>
          </cell>
          <cell r="C70" t="str">
            <v>I330.06.00</v>
          </cell>
        </row>
        <row r="71">
          <cell r="A71" t="str">
            <v>Serveis de sales i audiovisuals</v>
          </cell>
          <cell r="B71" t="str">
            <v>I330</v>
          </cell>
          <cell r="C71" t="str">
            <v>I330.02.00</v>
          </cell>
        </row>
        <row r="72">
          <cell r="A72" t="str">
            <v>Serveis generals</v>
          </cell>
          <cell r="B72" t="str">
            <v>I310</v>
          </cell>
          <cell r="C72" t="str">
            <v>I310.01.00</v>
          </cell>
        </row>
        <row r="73">
          <cell r="A73" t="str">
            <v>Servicios leasing/ Renting</v>
          </cell>
          <cell r="B73" t="str">
            <v>I330</v>
          </cell>
          <cell r="C73" t="str">
            <v>I330.05.00</v>
          </cell>
        </row>
        <row r="74">
          <cell r="A74" t="str">
            <v>Servei  manantial/bates</v>
          </cell>
          <cell r="B74" t="str">
            <v>I330</v>
          </cell>
          <cell r="C74" t="str">
            <v>I330.06.00</v>
          </cell>
        </row>
        <row r="75">
          <cell r="A75" t="str">
            <v>Servicios personal investigación</v>
          </cell>
          <cell r="B75" t="str">
            <v>I330</v>
          </cell>
          <cell r="C75" t="str">
            <v>I330.17.00</v>
          </cell>
        </row>
        <row r="76">
          <cell r="A76" t="str">
            <v>Serveis de informàtica</v>
          </cell>
          <cell r="B76" t="str">
            <v>I330</v>
          </cell>
          <cell r="C76" t="str">
            <v>I330.03.00</v>
          </cell>
        </row>
        <row r="77">
          <cell r="A77" t="str">
            <v>Serveis Manteniment/Magatzem</v>
          </cell>
          <cell r="B77" t="str">
            <v>I330</v>
          </cell>
          <cell r="C77" t="str">
            <v>I330.04.00</v>
          </cell>
        </row>
        <row r="78">
          <cell r="A78" t="str">
            <v>Subvencions corrents Explotació</v>
          </cell>
          <cell r="B78" t="str">
            <v>I401</v>
          </cell>
          <cell r="C78" t="str">
            <v>I401.02.00</v>
          </cell>
        </row>
        <row r="79">
          <cell r="A79" t="str">
            <v>Subvencions corrents Projectes</v>
          </cell>
          <cell r="B79" t="str">
            <v>I401</v>
          </cell>
          <cell r="C79" t="str">
            <v>I401.01.00</v>
          </cell>
        </row>
        <row r="80">
          <cell r="A80" t="str">
            <v>Subvenciones UB</v>
          </cell>
          <cell r="B80" t="str">
            <v>I401</v>
          </cell>
          <cell r="C80" t="str">
            <v>I401.03.00</v>
          </cell>
        </row>
        <row r="81">
          <cell r="A81" t="str">
            <v>Subvencions UB</v>
          </cell>
          <cell r="B81" t="str">
            <v>I599</v>
          </cell>
          <cell r="C81" t="str">
            <v>I599.03.00</v>
          </cell>
        </row>
        <row r="82">
          <cell r="A82" t="str">
            <v>Subm. Aigua</v>
          </cell>
          <cell r="B82" t="str">
            <v>I330</v>
          </cell>
          <cell r="C82" t="str">
            <v>I330.13.00</v>
          </cell>
        </row>
        <row r="83">
          <cell r="A83" t="str">
            <v>Subm.  Fungible (Venda Botiga)</v>
          </cell>
          <cell r="B83" t="str">
            <v>I330</v>
          </cell>
          <cell r="C83" t="str">
            <v>I330.11.00</v>
          </cell>
        </row>
        <row r="84">
          <cell r="A84" t="str">
            <v>Suministros Gas Natural</v>
          </cell>
          <cell r="B84" t="str">
            <v>I330</v>
          </cell>
          <cell r="C84" t="str">
            <v>I330.14.00</v>
          </cell>
        </row>
        <row r="85">
          <cell r="A85" t="str">
            <v>Subm. Gasos tècnics</v>
          </cell>
          <cell r="B85" t="str">
            <v>I330</v>
          </cell>
          <cell r="C85" t="str">
            <v>I330.15.00</v>
          </cell>
        </row>
        <row r="86">
          <cell r="A86" t="str">
            <v>Subm. Llum</v>
          </cell>
          <cell r="B86" t="str">
            <v>I330</v>
          </cell>
          <cell r="C86" t="str">
            <v>I330.12.00</v>
          </cell>
        </row>
        <row r="87">
          <cell r="A87" t="str">
            <v>Subm. Telèfon i comunicacions</v>
          </cell>
          <cell r="B87" t="str">
            <v>I330</v>
          </cell>
          <cell r="C87" t="str">
            <v>I330.16.00</v>
          </cell>
        </row>
        <row r="88">
          <cell r="A88" t="str">
            <v>Telèfon</v>
          </cell>
          <cell r="B88" t="str">
            <v>D222</v>
          </cell>
          <cell r="C88" t="str">
            <v>D222.01.00</v>
          </cell>
        </row>
        <row r="89">
          <cell r="A89" t="str">
            <v>Seguretat</v>
          </cell>
          <cell r="B89" t="str">
            <v>D227</v>
          </cell>
          <cell r="C89" t="str">
            <v>D227.03.00</v>
          </cell>
        </row>
        <row r="90">
          <cell r="A90" t="str">
            <v>Transports</v>
          </cell>
          <cell r="B90" t="str">
            <v>D223</v>
          </cell>
          <cell r="C90" t="str">
            <v>D223.01.00</v>
          </cell>
        </row>
        <row r="91">
          <cell r="A91" t="str">
            <v>Treballs realitzats pels SCT UB</v>
          </cell>
          <cell r="B91" t="str">
            <v>D227</v>
          </cell>
          <cell r="C91" t="str">
            <v>D227.05.00</v>
          </cell>
        </row>
        <row r="92">
          <cell r="A92" t="str">
            <v>Tributs</v>
          </cell>
          <cell r="B92" t="str">
            <v>D225</v>
          </cell>
          <cell r="C92" t="str">
            <v>D225.01.00</v>
          </cell>
        </row>
        <row r="93">
          <cell r="A93" t="str">
            <v>Viatges i allotj. personal ext</v>
          </cell>
          <cell r="B93" t="str">
            <v>D226</v>
          </cell>
          <cell r="C93" t="str">
            <v>D226.05.00</v>
          </cell>
        </row>
      </sheetData>
      <sheetData sheetId="12">
        <row r="1">
          <cell r="A1" t="str">
            <v>Pressupost 1</v>
          </cell>
        </row>
      </sheetData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Xavi-Projectes"/>
      <sheetName val="pressupost projectes 2012"/>
      <sheetName val="Tabla Xavi Botiga"/>
      <sheetName val="Tabla Eli"/>
      <sheetName val="Tabla Eli (2)"/>
      <sheetName val="Tabla Eli (3)"/>
      <sheetName val="P2012"/>
      <sheetName val="Partida pressupostària"/>
      <sheetName val="Dimensió Pressupost"/>
      <sheetName val="Dimensió Centre de cost"/>
      <sheetName val="Projectes"/>
      <sheetName val="Hoja4"/>
      <sheetName val="analisi"/>
      <sheetName val="Hoja2"/>
      <sheetName val="Hoja1"/>
      <sheetName val="Tabla Xavi"/>
      <sheetName val="Tabla Modif. Ppto 2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Pressupost 1</v>
          </cell>
        </row>
      </sheetData>
      <sheetData sheetId="10"/>
      <sheetData sheetId="11">
        <row r="1">
          <cell r="A1" t="str">
            <v>Pressupost 1</v>
          </cell>
          <cell r="B1" t="str">
            <v>Pressupost 2</v>
          </cell>
          <cell r="C1" t="str">
            <v>Pressupost 3</v>
          </cell>
        </row>
        <row r="2">
          <cell r="A2" t="str">
            <v>Aigua</v>
          </cell>
          <cell r="B2" t="str">
            <v>D221</v>
          </cell>
          <cell r="C2" t="str">
            <v>D221.02.00</v>
          </cell>
        </row>
        <row r="3">
          <cell r="A3" t="str">
            <v>Ajuts per menjar PCB</v>
          </cell>
          <cell r="B3" t="str">
            <v>D230</v>
          </cell>
          <cell r="C3" t="str">
            <v>D230.03.00</v>
          </cell>
        </row>
        <row r="4">
          <cell r="A4" t="str">
            <v>Allotjaments servidors</v>
          </cell>
          <cell r="B4" t="str">
            <v>I310</v>
          </cell>
          <cell r="C4" t="str">
            <v>I390.07.00</v>
          </cell>
        </row>
        <row r="5">
          <cell r="A5" t="str">
            <v>Lloguer d'immobles</v>
          </cell>
          <cell r="B5" t="str">
            <v>I310</v>
          </cell>
          <cell r="C5" t="str">
            <v>I310.02.00</v>
          </cell>
        </row>
        <row r="6">
          <cell r="A6" t="str">
            <v>Altres despeses diverses</v>
          </cell>
          <cell r="B6" t="str">
            <v>D226</v>
          </cell>
          <cell r="C6" t="str">
            <v>D226.17.00</v>
          </cell>
        </row>
        <row r="7">
          <cell r="A7" t="str">
            <v>Altres despeses financeres</v>
          </cell>
          <cell r="B7" t="str">
            <v>D340</v>
          </cell>
          <cell r="C7" t="str">
            <v>D340.02.00</v>
          </cell>
        </row>
        <row r="8">
          <cell r="A8" t="str">
            <v>Altres lloguers</v>
          </cell>
          <cell r="B8" t="str">
            <v>D20</v>
          </cell>
          <cell r="C8" t="str">
            <v>D201.03.00</v>
          </cell>
        </row>
        <row r="9">
          <cell r="A9" t="str">
            <v>Amortització</v>
          </cell>
          <cell r="B9" t="str">
            <v>D5</v>
          </cell>
          <cell r="C9" t="str">
            <v>D5</v>
          </cell>
        </row>
        <row r="10">
          <cell r="A10" t="str">
            <v>Assegurances</v>
          </cell>
          <cell r="B10" t="str">
            <v>D224</v>
          </cell>
          <cell r="C10" t="str">
            <v>D224.01.00</v>
          </cell>
        </row>
        <row r="11">
          <cell r="A11" t="str">
            <v>Atencions protocol·làries i repr</v>
          </cell>
          <cell r="B11" t="str">
            <v>D226</v>
          </cell>
          <cell r="C11" t="str">
            <v>D226.02.00</v>
          </cell>
        </row>
        <row r="12">
          <cell r="A12" t="str">
            <v>Aval crèdit MCYT</v>
          </cell>
          <cell r="B12" t="str">
            <v>D340</v>
          </cell>
          <cell r="C12" t="str">
            <v>D340.01.00</v>
          </cell>
        </row>
        <row r="13">
          <cell r="A13" t="str">
            <v>Avales</v>
          </cell>
          <cell r="B13" t="str">
            <v>I520</v>
          </cell>
          <cell r="C13" t="str">
            <v>I520.04.00</v>
          </cell>
        </row>
        <row r="14">
          <cell r="A14" t="str">
            <v>Becaris i altres</v>
          </cell>
          <cell r="B14" t="str">
            <v>D226</v>
          </cell>
          <cell r="C14" t="str">
            <v>D226.09.00</v>
          </cell>
        </row>
        <row r="15">
          <cell r="A15" t="str">
            <v>Cànon UB</v>
          </cell>
          <cell r="B15" t="str">
            <v>D20</v>
          </cell>
          <cell r="C15" t="str">
            <v>D209.01.00</v>
          </cell>
        </row>
        <row r="16">
          <cell r="A16" t="str">
            <v>Contractes de mant. equip inf.</v>
          </cell>
          <cell r="B16" t="str">
            <v>D21</v>
          </cell>
          <cell r="C16" t="str">
            <v>D216.01.00</v>
          </cell>
        </row>
        <row r="17">
          <cell r="A17" t="str">
            <v>Controls sanitaris</v>
          </cell>
          <cell r="B17" t="str">
            <v>D227</v>
          </cell>
          <cell r="C17" t="str">
            <v>D227.04.00</v>
          </cell>
        </row>
        <row r="18">
          <cell r="A18" t="str">
            <v>Convenis amb empreses/assesso.</v>
          </cell>
          <cell r="B18" t="str">
            <v>I320</v>
          </cell>
          <cell r="C18" t="str">
            <v>I320.01.00</v>
          </cell>
        </row>
        <row r="19">
          <cell r="A19" t="str">
            <v>Correu/Carteria</v>
          </cell>
          <cell r="B19" t="str">
            <v>D222</v>
          </cell>
          <cell r="C19" t="str">
            <v>D222.02.00</v>
          </cell>
        </row>
        <row r="20">
          <cell r="A20" t="str">
            <v>Derechos de entrada</v>
          </cell>
          <cell r="B20" t="str">
            <v>I599</v>
          </cell>
          <cell r="C20" t="str">
            <v>(en blanco)</v>
          </cell>
        </row>
        <row r="21">
          <cell r="A21" t="str">
            <v>Despeses de viatges i desp PCB</v>
          </cell>
          <cell r="B21" t="str">
            <v>D230</v>
          </cell>
          <cell r="C21" t="str">
            <v>D230.01.00</v>
          </cell>
        </row>
        <row r="22">
          <cell r="A22" t="str">
            <v>Despeses extraordinàries</v>
          </cell>
          <cell r="B22" t="str">
            <v>D226</v>
          </cell>
          <cell r="C22" t="str">
            <v>D226.15.00</v>
          </cell>
        </row>
        <row r="23">
          <cell r="A23" t="str">
            <v>Despeses relacionades amb animals</v>
          </cell>
          <cell r="B23" t="str">
            <v>D221</v>
          </cell>
          <cell r="C23" t="str">
            <v>D221.07.00</v>
          </cell>
        </row>
        <row r="24">
          <cell r="A24" t="str">
            <v>Diferències negatives de canvi</v>
          </cell>
          <cell r="B24" t="str">
            <v>D330</v>
          </cell>
          <cell r="C24" t="str">
            <v>D330.00.00</v>
          </cell>
        </row>
        <row r="25">
          <cell r="A25" t="str">
            <v>Donaciones</v>
          </cell>
          <cell r="B25" t="str">
            <v>I390</v>
          </cell>
          <cell r="C25" t="str">
            <v>I390.03.00</v>
          </cell>
        </row>
        <row r="26">
          <cell r="A26" t="str">
            <v>Electricitat</v>
          </cell>
          <cell r="B26" t="str">
            <v>D221</v>
          </cell>
          <cell r="C26" t="str">
            <v>D221.01.00</v>
          </cell>
        </row>
        <row r="27">
          <cell r="A27" t="str">
            <v>Estudis i treballs tècnics</v>
          </cell>
          <cell r="B27" t="str">
            <v>D227</v>
          </cell>
          <cell r="C27" t="str">
            <v>D227.06.00</v>
          </cell>
        </row>
        <row r="28">
          <cell r="A28" t="str">
            <v>Feder Gencat</v>
          </cell>
          <cell r="B28" t="str">
            <v>I599</v>
          </cell>
          <cell r="C28" t="str">
            <v>I599.01.00</v>
          </cell>
        </row>
        <row r="29">
          <cell r="A29" t="str">
            <v>Feder MCYT</v>
          </cell>
          <cell r="B29" t="str">
            <v>I599</v>
          </cell>
          <cell r="C29" t="str">
            <v>I599.02.00</v>
          </cell>
        </row>
        <row r="30">
          <cell r="A30" t="str">
            <v>Formació</v>
          </cell>
          <cell r="B30" t="str">
            <v>D226</v>
          </cell>
          <cell r="C30" t="str">
            <v>D226.07.00</v>
          </cell>
        </row>
        <row r="31">
          <cell r="A31" t="str">
            <v>Fotocopiadores espais</v>
          </cell>
          <cell r="B31" t="str">
            <v>D20</v>
          </cell>
          <cell r="C31" t="str">
            <v>D201.01.00</v>
          </cell>
        </row>
        <row r="32">
          <cell r="A32" t="str">
            <v>Fotocòpies</v>
          </cell>
          <cell r="B32" t="str">
            <v>D220</v>
          </cell>
          <cell r="C32" t="str">
            <v>D220.02.00</v>
          </cell>
        </row>
        <row r="33">
          <cell r="A33" t="str">
            <v>Gas</v>
          </cell>
          <cell r="B33" t="str">
            <v>D221</v>
          </cell>
          <cell r="C33" t="str">
            <v>D221.03.00</v>
          </cell>
        </row>
        <row r="34">
          <cell r="A34" t="str">
            <v>Gasos tècnics</v>
          </cell>
          <cell r="B34" t="str">
            <v>D221</v>
          </cell>
          <cell r="C34" t="str">
            <v>D221.04.00</v>
          </cell>
        </row>
        <row r="35">
          <cell r="A35" t="str">
            <v>Hotels i dietes PCB</v>
          </cell>
          <cell r="B35" t="str">
            <v>D230</v>
          </cell>
          <cell r="C35" t="str">
            <v>D230.02.00</v>
          </cell>
        </row>
        <row r="36">
          <cell r="A36" t="str">
            <v>Ingresos extraordinarios</v>
          </cell>
          <cell r="B36" t="str">
            <v>I580</v>
          </cell>
          <cell r="C36" t="str">
            <v>I580.01.00</v>
          </cell>
        </row>
        <row r="37">
          <cell r="A37" t="str">
            <v>Ingresos financieros por actualización créditos</v>
          </cell>
          <cell r="B37" t="str">
            <v>I520</v>
          </cell>
          <cell r="C37" t="str">
            <v>I520.05.00</v>
          </cell>
        </row>
        <row r="38">
          <cell r="A38" t="str">
            <v>Interessos de C/C / Otros</v>
          </cell>
          <cell r="B38" t="str">
            <v>I520</v>
          </cell>
          <cell r="C38" t="str">
            <v>I520.01.00</v>
          </cell>
        </row>
        <row r="39">
          <cell r="A39" t="str">
            <v>Intereses deuda entidades de leasing</v>
          </cell>
          <cell r="B39" t="str">
            <v>D300</v>
          </cell>
          <cell r="C39" t="str">
            <v>D300.02.00</v>
          </cell>
        </row>
        <row r="40">
          <cell r="A40" t="str">
            <v>Interessos de crèdit obra</v>
          </cell>
          <cell r="B40" t="str">
            <v>D300</v>
          </cell>
          <cell r="C40" t="str">
            <v>D300.01.00</v>
          </cell>
        </row>
        <row r="41">
          <cell r="A41" t="str">
            <v>Manten. per encàrrec equip inf</v>
          </cell>
          <cell r="B41" t="str">
            <v>D21</v>
          </cell>
          <cell r="C41" t="str">
            <v>D216.02.00</v>
          </cell>
        </row>
        <row r="42">
          <cell r="A42" t="str">
            <v>Manteniment per contracte</v>
          </cell>
          <cell r="B42" t="str">
            <v>D21</v>
          </cell>
          <cell r="C42" t="str">
            <v>D210.02.00</v>
          </cell>
        </row>
        <row r="43">
          <cell r="A43" t="str">
            <v>Manteniment per encàrrec</v>
          </cell>
          <cell r="B43" t="str">
            <v>D21</v>
          </cell>
          <cell r="C43" t="str">
            <v>D210.01.00</v>
          </cell>
        </row>
        <row r="44">
          <cell r="A44" t="str">
            <v>Mat. inform. no inventariable</v>
          </cell>
          <cell r="B44" t="str">
            <v>D220</v>
          </cell>
          <cell r="C44" t="str">
            <v>D220.04.00</v>
          </cell>
        </row>
        <row r="45">
          <cell r="A45" t="str">
            <v>Material laboratori</v>
          </cell>
          <cell r="B45" t="str">
            <v>D221</v>
          </cell>
          <cell r="C45" t="str">
            <v>D221.08.00</v>
          </cell>
        </row>
        <row r="46">
          <cell r="A46" t="str">
            <v>Material manteniment</v>
          </cell>
          <cell r="B46" t="str">
            <v>D221</v>
          </cell>
          <cell r="C46" t="str">
            <v>D221.09.00</v>
          </cell>
        </row>
        <row r="47">
          <cell r="A47" t="str">
            <v>Material ordinari no inventar.</v>
          </cell>
          <cell r="B47" t="str">
            <v>D220</v>
          </cell>
          <cell r="C47" t="str">
            <v>D220.01.00</v>
          </cell>
        </row>
        <row r="48">
          <cell r="A48" t="str">
            <v>Missatgeria</v>
          </cell>
          <cell r="B48" t="str">
            <v>D222</v>
          </cell>
          <cell r="C48" t="str">
            <v>D222.06.00</v>
          </cell>
        </row>
        <row r="49">
          <cell r="A49" t="str">
            <v>Neteja i sanejament</v>
          </cell>
          <cell r="B49" t="str">
            <v>D227</v>
          </cell>
          <cell r="C49" t="str">
            <v>D227.01.00</v>
          </cell>
        </row>
        <row r="50">
          <cell r="A50" t="str">
            <v>Otras subvenciones de capital</v>
          </cell>
          <cell r="B50" t="str">
            <v>I599</v>
          </cell>
          <cell r="C50" t="str">
            <v>I599.04.00</v>
          </cell>
        </row>
        <row r="51">
          <cell r="A51" t="str">
            <v>Altres serveis</v>
          </cell>
          <cell r="B51" t="str">
            <v>I330</v>
          </cell>
          <cell r="C51" t="str">
            <v>I330.10.00</v>
          </cell>
        </row>
        <row r="52">
          <cell r="A52" t="str">
            <v>Pérdidas procedentes del inmovilizado material</v>
          </cell>
          <cell r="B52" t="str">
            <v>D226</v>
          </cell>
          <cell r="C52" t="str">
            <v>D226.14.00</v>
          </cell>
        </row>
        <row r="53">
          <cell r="A53" t="str">
            <v>Personal PCB</v>
          </cell>
          <cell r="B53" t="str">
            <v>D13</v>
          </cell>
          <cell r="C53" t="str">
            <v>D130.01.00</v>
          </cell>
        </row>
        <row r="54">
          <cell r="A54" t="str">
            <v>Personal projectes de recerca</v>
          </cell>
          <cell r="B54" t="str">
            <v>D13</v>
          </cell>
          <cell r="C54" t="str">
            <v>D130.01.00</v>
          </cell>
        </row>
        <row r="55">
          <cell r="A55" t="str">
            <v>Premsa, revistes, llibres i al</v>
          </cell>
          <cell r="B55" t="str">
            <v>D220</v>
          </cell>
          <cell r="C55" t="str">
            <v>D220.03.00</v>
          </cell>
        </row>
        <row r="56">
          <cell r="A56" t="str">
            <v>Publicitat i propaganda</v>
          </cell>
          <cell r="B56" t="str">
            <v>D226</v>
          </cell>
          <cell r="C56" t="str">
            <v>D226.03.00</v>
          </cell>
        </row>
        <row r="57">
          <cell r="A57" t="str">
            <v>Quotes associacions</v>
          </cell>
          <cell r="B57" t="str">
            <v>D226</v>
          </cell>
          <cell r="C57" t="str">
            <v>D226.10.00</v>
          </cell>
        </row>
        <row r="58">
          <cell r="A58" t="str">
            <v>Refacturacions</v>
          </cell>
          <cell r="B58" t="str">
            <v>D226</v>
          </cell>
          <cell r="C58" t="str">
            <v>D226.12.00</v>
          </cell>
        </row>
        <row r="59">
          <cell r="A59" t="str">
            <v>Renting Ordinadors</v>
          </cell>
          <cell r="B59" t="str">
            <v>D20</v>
          </cell>
          <cell r="C59" t="str">
            <v>D201.02.00</v>
          </cell>
        </row>
        <row r="60">
          <cell r="A60" t="str">
            <v>Seguretat Social personal PCB</v>
          </cell>
          <cell r="B60" t="str">
            <v>D16</v>
          </cell>
          <cell r="C60" t="str">
            <v>D160.01.00</v>
          </cell>
        </row>
        <row r="61">
          <cell r="A61" t="str">
            <v>Seguretat Social personal Proj</v>
          </cell>
          <cell r="B61" t="str">
            <v>D16</v>
          </cell>
          <cell r="C61" t="str">
            <v>D160.01.00</v>
          </cell>
        </row>
        <row r="62">
          <cell r="A62" t="str">
            <v>Serveis profes. i Ass.extern</v>
          </cell>
          <cell r="B62" t="str">
            <v>D227</v>
          </cell>
          <cell r="C62" t="str">
            <v>D227.02.00</v>
          </cell>
        </row>
        <row r="63">
          <cell r="A63" t="str">
            <v>Serveis a associats</v>
          </cell>
          <cell r="B63" t="str">
            <v>I310</v>
          </cell>
          <cell r="C63" t="str">
            <v>I310.04.00</v>
          </cell>
        </row>
        <row r="64">
          <cell r="A64" t="str">
            <v>Serveis Científics/Estabulari</v>
          </cell>
          <cell r="B64" t="str">
            <v>I320</v>
          </cell>
          <cell r="C64" t="str">
            <v>I320.04.00</v>
          </cell>
        </row>
        <row r="65">
          <cell r="A65" t="str">
            <v>Serveis Científics/Forfait</v>
          </cell>
          <cell r="B65" t="str">
            <v>I320</v>
          </cell>
          <cell r="C65" t="str">
            <v>I320.01.00</v>
          </cell>
        </row>
        <row r="66">
          <cell r="A66" t="str">
            <v>Serveis Científics/Plataformes</v>
          </cell>
          <cell r="B66" t="str">
            <v>I320</v>
          </cell>
          <cell r="C66" t="str">
            <v>I320.05.00</v>
          </cell>
        </row>
        <row r="67">
          <cell r="A67" t="str">
            <v>Serveis Científics/Radiactivitat</v>
          </cell>
          <cell r="B67" t="str">
            <v>I320</v>
          </cell>
          <cell r="C67" t="str">
            <v>I320.03.00</v>
          </cell>
        </row>
        <row r="68">
          <cell r="A68" t="str">
            <v>Serveis Científics/Residus</v>
          </cell>
          <cell r="B68" t="str">
            <v>I320</v>
          </cell>
          <cell r="C68" t="str">
            <v>I320.02.00</v>
          </cell>
        </row>
        <row r="69">
          <cell r="A69" t="str">
            <v>Serveis de gestió pròpia</v>
          </cell>
          <cell r="B69" t="str">
            <v>I330</v>
          </cell>
          <cell r="C69" t="str">
            <v>I330.01.00</v>
          </cell>
        </row>
        <row r="70">
          <cell r="A70" t="str">
            <v>Serveis missatgeria / carteria</v>
          </cell>
          <cell r="B70" t="str">
            <v>I330</v>
          </cell>
          <cell r="C70" t="str">
            <v>I330.06.00</v>
          </cell>
        </row>
        <row r="71">
          <cell r="A71" t="str">
            <v>Serveis de sales i audiovisuals</v>
          </cell>
          <cell r="B71" t="str">
            <v>I330</v>
          </cell>
          <cell r="C71" t="str">
            <v>I330.02.00</v>
          </cell>
        </row>
        <row r="72">
          <cell r="A72" t="str">
            <v>Serveis generals</v>
          </cell>
          <cell r="B72" t="str">
            <v>I310</v>
          </cell>
          <cell r="C72" t="str">
            <v>I310.01.00</v>
          </cell>
        </row>
        <row r="73">
          <cell r="A73" t="str">
            <v>Servicios leasing/ Renting</v>
          </cell>
          <cell r="B73" t="str">
            <v>I330</v>
          </cell>
          <cell r="C73" t="str">
            <v>I330.05.00</v>
          </cell>
        </row>
        <row r="74">
          <cell r="A74" t="str">
            <v>Servei  manantial/bates</v>
          </cell>
          <cell r="B74" t="str">
            <v>I330</v>
          </cell>
          <cell r="C74" t="str">
            <v>I330.06.00</v>
          </cell>
        </row>
        <row r="75">
          <cell r="A75" t="str">
            <v>Servicios personal investigación</v>
          </cell>
          <cell r="B75" t="str">
            <v>I330</v>
          </cell>
          <cell r="C75" t="str">
            <v>I330.17.00</v>
          </cell>
        </row>
        <row r="76">
          <cell r="A76" t="str">
            <v>Serveis de informàtica</v>
          </cell>
          <cell r="B76" t="str">
            <v>I330</v>
          </cell>
          <cell r="C76" t="str">
            <v>I330.03.00</v>
          </cell>
        </row>
        <row r="77">
          <cell r="A77" t="str">
            <v>Serveis Manteniment/Magatzem</v>
          </cell>
          <cell r="B77" t="str">
            <v>I330</v>
          </cell>
          <cell r="C77" t="str">
            <v>I330.04.00</v>
          </cell>
        </row>
        <row r="78">
          <cell r="A78" t="str">
            <v>Subvencions corrents Explotació</v>
          </cell>
          <cell r="B78" t="str">
            <v>I401</v>
          </cell>
          <cell r="C78" t="str">
            <v>I401.02.00</v>
          </cell>
        </row>
        <row r="79">
          <cell r="A79" t="str">
            <v>Subvencions corrents Projectes</v>
          </cell>
          <cell r="B79" t="str">
            <v>I401</v>
          </cell>
          <cell r="C79" t="str">
            <v>I401.01.00</v>
          </cell>
        </row>
        <row r="80">
          <cell r="A80" t="str">
            <v>Subvenciones UB</v>
          </cell>
          <cell r="B80" t="str">
            <v>I401</v>
          </cell>
          <cell r="C80" t="str">
            <v>I401.03.00</v>
          </cell>
        </row>
        <row r="81">
          <cell r="A81" t="str">
            <v>Subvencions UB</v>
          </cell>
          <cell r="B81" t="str">
            <v>I599</v>
          </cell>
          <cell r="C81" t="str">
            <v>I599.03.00</v>
          </cell>
        </row>
        <row r="82">
          <cell r="A82" t="str">
            <v>Subm. Aigua</v>
          </cell>
          <cell r="B82" t="str">
            <v>I330</v>
          </cell>
          <cell r="C82" t="str">
            <v>I330.13.00</v>
          </cell>
        </row>
        <row r="83">
          <cell r="A83" t="str">
            <v>Subm.  Fungible (Venda Botiga)</v>
          </cell>
          <cell r="B83" t="str">
            <v>I330</v>
          </cell>
          <cell r="C83" t="str">
            <v>I330.11.00</v>
          </cell>
        </row>
        <row r="84">
          <cell r="A84" t="str">
            <v>Suministros Gas Natural</v>
          </cell>
          <cell r="B84" t="str">
            <v>I330</v>
          </cell>
          <cell r="C84" t="str">
            <v>I330.14.00</v>
          </cell>
        </row>
        <row r="85">
          <cell r="A85" t="str">
            <v>Subm. Gasos tècnics</v>
          </cell>
          <cell r="B85" t="str">
            <v>I330</v>
          </cell>
          <cell r="C85" t="str">
            <v>I330.15.00</v>
          </cell>
        </row>
        <row r="86">
          <cell r="A86" t="str">
            <v>Subm. Llum</v>
          </cell>
          <cell r="B86" t="str">
            <v>I330</v>
          </cell>
          <cell r="C86" t="str">
            <v>I330.12.00</v>
          </cell>
        </row>
        <row r="87">
          <cell r="A87" t="str">
            <v>Subm. Telèfon i comunicacions</v>
          </cell>
          <cell r="B87" t="str">
            <v>I330</v>
          </cell>
          <cell r="C87" t="str">
            <v>I330.16.00</v>
          </cell>
        </row>
        <row r="88">
          <cell r="A88" t="str">
            <v>Telèfon</v>
          </cell>
          <cell r="B88" t="str">
            <v>D222</v>
          </cell>
          <cell r="C88" t="str">
            <v>D222.01.00</v>
          </cell>
        </row>
        <row r="89">
          <cell r="A89" t="str">
            <v>Seguretat</v>
          </cell>
          <cell r="B89" t="str">
            <v>D227</v>
          </cell>
          <cell r="C89" t="str">
            <v>D227.03.00</v>
          </cell>
        </row>
        <row r="90">
          <cell r="A90" t="str">
            <v>Transports</v>
          </cell>
          <cell r="B90" t="str">
            <v>D223</v>
          </cell>
          <cell r="C90" t="str">
            <v>D223.01.00</v>
          </cell>
        </row>
        <row r="91">
          <cell r="A91" t="str">
            <v>Treballs realitzats pels SCT UB</v>
          </cell>
          <cell r="B91" t="str">
            <v>D227</v>
          </cell>
          <cell r="C91" t="str">
            <v>D227.05.00</v>
          </cell>
        </row>
        <row r="92">
          <cell r="A92" t="str">
            <v>Tributs</v>
          </cell>
          <cell r="B92" t="str">
            <v>D225</v>
          </cell>
          <cell r="C92" t="str">
            <v>D225.01.00</v>
          </cell>
        </row>
        <row r="93">
          <cell r="A93" t="str">
            <v>Viatges i allotj. personal ext</v>
          </cell>
          <cell r="B93" t="str">
            <v>D226</v>
          </cell>
          <cell r="C93" t="str">
            <v>D226.05.00</v>
          </cell>
        </row>
      </sheetData>
      <sheetData sheetId="12">
        <row r="1">
          <cell r="A1" t="str">
            <v>Pressupost 1</v>
          </cell>
        </row>
      </sheetData>
      <sheetData sheetId="13" refreshError="1"/>
      <sheetData sheetId="14" refreshError="1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CD36"/>
  <sheetViews>
    <sheetView showGridLines="0" view="pageBreakPreview" zoomScaleNormal="100" zoomScaleSheetLayoutView="100" workbookViewId="0">
      <pane xSplit="1" topLeftCell="B1" activePane="topRight" state="frozen"/>
      <selection activeCell="F24" sqref="F24"/>
      <selection pane="topRight" activeCell="I21" sqref="I21"/>
    </sheetView>
  </sheetViews>
  <sheetFormatPr baseColWidth="10" defaultRowHeight="15" outlineLevelCol="1" x14ac:dyDescent="0.25"/>
  <cols>
    <col min="1" max="1" width="27.140625" style="8" customWidth="1"/>
    <col min="2" max="4" width="9.7109375" style="8" customWidth="1" outlineLevel="1"/>
    <col min="5" max="5" width="2.140625" style="12" customWidth="1" outlineLevel="1"/>
    <col min="6" max="8" width="9.7109375" style="8" customWidth="1" outlineLevel="1"/>
    <col min="9" max="9" width="2.42578125" style="12" customWidth="1" outlineLevel="1"/>
    <col min="10" max="10" width="10.5703125" style="8" customWidth="1"/>
    <col min="11" max="12" width="9.7109375" style="8" customWidth="1"/>
    <col min="13" max="13" width="2.5703125" style="12" customWidth="1"/>
    <col min="14" max="18" width="9.7109375" style="8" customWidth="1" outlineLevel="1"/>
    <col min="19" max="19" width="9.7109375" style="15" customWidth="1" outlineLevel="1"/>
    <col min="20" max="21" width="9.7109375" style="8" customWidth="1" outlineLevel="1"/>
    <col min="22" max="22" width="9.7109375" style="15" customWidth="1" outlineLevel="1"/>
    <col min="23" max="23" width="2.5703125" style="12" customWidth="1" outlineLevel="1"/>
    <col min="24" max="25" width="9.7109375" style="8" customWidth="1" outlineLevel="1"/>
    <col min="26" max="26" width="9.7109375" style="15" customWidth="1" outlineLevel="1"/>
    <col min="27" max="29" width="9.7109375" style="11" customWidth="1" outlineLevel="1"/>
    <col min="30" max="30" width="9.7109375" style="11" customWidth="1"/>
    <col min="31" max="31" width="9.7109375" style="10" customWidth="1"/>
    <col min="32" max="32" width="9.7109375" style="14" customWidth="1"/>
    <col min="33" max="33" width="2.5703125" style="12" customWidth="1"/>
    <col min="34" max="42" width="9.7109375" style="8" customWidth="1" outlineLevel="1"/>
    <col min="43" max="45" width="9.7109375" style="13" customWidth="1"/>
    <col min="46" max="46" width="2.7109375" style="12" customWidth="1"/>
    <col min="47" max="55" width="9.7109375" style="8" customWidth="1" outlineLevel="1"/>
    <col min="56" max="56" width="2.5703125" style="12" customWidth="1" outlineLevel="1"/>
    <col min="57" max="59" width="9.7109375" style="8" customWidth="1" outlineLevel="1"/>
    <col min="60" max="62" width="9.7109375" style="10" customWidth="1"/>
    <col min="63" max="63" width="2.5703125" style="12" customWidth="1"/>
    <col min="64" max="72" width="9.7109375" style="8" customWidth="1" outlineLevel="1"/>
    <col min="73" max="73" width="2.5703125" style="12" customWidth="1" outlineLevel="1"/>
    <col min="74" max="76" width="9.7109375" style="11" customWidth="1" outlineLevel="1"/>
    <col min="77" max="77" width="9.7109375" style="10" customWidth="1"/>
    <col min="78" max="78" width="9.7109375" style="9" customWidth="1"/>
    <col min="79" max="79" width="9.7109375" style="8" customWidth="1"/>
    <col min="80" max="80" width="2.7109375" style="8" customWidth="1"/>
    <col min="81" max="81" width="3" style="8" customWidth="1"/>
    <col min="82" max="16384" width="11.42578125" style="8"/>
  </cols>
  <sheetData>
    <row r="1" spans="1:82" ht="30" x14ac:dyDescent="0.25">
      <c r="A1" s="104" t="s">
        <v>1</v>
      </c>
      <c r="B1" s="97"/>
      <c r="C1" s="5"/>
      <c r="D1" s="5"/>
      <c r="E1" s="8"/>
      <c r="F1" s="97"/>
      <c r="G1" s="97"/>
      <c r="H1" s="97"/>
      <c r="I1" s="97"/>
      <c r="J1" s="97"/>
      <c r="K1" s="97"/>
      <c r="L1" s="97"/>
      <c r="M1" s="97"/>
      <c r="N1" s="97"/>
      <c r="O1" s="5"/>
      <c r="P1" s="5"/>
      <c r="R1" s="5"/>
      <c r="S1" s="105"/>
      <c r="T1" s="5"/>
      <c r="U1" s="5"/>
      <c r="V1" s="105"/>
      <c r="W1" s="92"/>
      <c r="Y1" s="5"/>
      <c r="Z1" s="105"/>
      <c r="AA1" s="8"/>
      <c r="AB1" s="5"/>
      <c r="AC1" s="105"/>
      <c r="AD1" s="5"/>
      <c r="AE1" s="101"/>
      <c r="AF1" s="106"/>
      <c r="AG1" s="92"/>
      <c r="AH1" s="97"/>
      <c r="AI1" s="5"/>
      <c r="AJ1" s="5"/>
      <c r="AL1" s="5"/>
      <c r="AM1" s="105"/>
      <c r="AO1" s="5"/>
      <c r="AP1" s="105"/>
      <c r="AQ1" s="99"/>
      <c r="AR1" s="99"/>
      <c r="AS1" s="99"/>
      <c r="AT1" s="92"/>
      <c r="AU1" s="97"/>
      <c r="AV1" s="5"/>
      <c r="AW1" s="5"/>
      <c r="AY1" s="5"/>
      <c r="AZ1" s="105"/>
      <c r="BA1" s="5"/>
      <c r="BB1" s="5"/>
      <c r="BC1" s="5"/>
      <c r="BD1" s="92"/>
      <c r="BE1" s="97"/>
      <c r="BF1" s="5"/>
      <c r="BG1" s="5"/>
      <c r="BH1" s="101"/>
      <c r="BI1" s="101"/>
      <c r="BJ1" s="101"/>
      <c r="BK1" s="92"/>
      <c r="BL1" s="97"/>
      <c r="BM1" s="5"/>
      <c r="BN1" s="5"/>
      <c r="BO1" s="5"/>
      <c r="BP1" s="5"/>
      <c r="BQ1" s="5"/>
      <c r="BR1" s="5"/>
      <c r="BS1" s="5"/>
      <c r="BT1" s="5"/>
      <c r="BU1" s="92"/>
      <c r="BV1" s="97"/>
      <c r="BW1" s="5"/>
      <c r="BX1" s="5"/>
      <c r="BY1" s="101"/>
      <c r="BZ1" s="8"/>
    </row>
    <row r="2" spans="1:82" ht="18" x14ac:dyDescent="0.25">
      <c r="A2" s="104" t="s">
        <v>53</v>
      </c>
      <c r="B2" s="103"/>
      <c r="C2" s="102"/>
      <c r="D2" s="91"/>
      <c r="G2" s="97"/>
      <c r="H2" s="97"/>
      <c r="I2" s="97"/>
      <c r="J2" s="97"/>
      <c r="K2" s="97"/>
      <c r="L2" s="97"/>
      <c r="M2" s="97"/>
      <c r="N2" s="103"/>
      <c r="O2" s="102"/>
      <c r="P2" s="91"/>
      <c r="T2" s="97"/>
      <c r="U2" s="97"/>
      <c r="V2" s="97"/>
      <c r="W2" s="92"/>
      <c r="AA2" s="8"/>
      <c r="AD2" s="97"/>
      <c r="AE2" s="97"/>
      <c r="AF2" s="97"/>
      <c r="AG2" s="92"/>
      <c r="AH2" s="103"/>
      <c r="AI2" s="102"/>
      <c r="AJ2" s="91"/>
      <c r="AQ2" s="97"/>
      <c r="AR2" s="97"/>
      <c r="AS2" s="97"/>
      <c r="AT2" s="92"/>
      <c r="AU2" s="103"/>
      <c r="AV2" s="102"/>
      <c r="AW2" s="91"/>
      <c r="BA2" s="97"/>
      <c r="BB2" s="97"/>
      <c r="BC2" s="97"/>
      <c r="BD2" s="92"/>
      <c r="BH2" s="97"/>
      <c r="BI2" s="97"/>
      <c r="BJ2" s="97"/>
      <c r="BK2" s="92"/>
      <c r="BL2" s="103"/>
      <c r="BM2" s="102"/>
      <c r="BN2" s="91"/>
      <c r="BO2" s="91"/>
      <c r="BP2" s="91"/>
      <c r="BQ2" s="91"/>
      <c r="BR2" s="97"/>
      <c r="BS2" s="97"/>
      <c r="BT2" s="97"/>
      <c r="BU2" s="92"/>
      <c r="BV2" s="103"/>
      <c r="BW2" s="102"/>
      <c r="BX2" s="91"/>
      <c r="BY2" s="97"/>
      <c r="BZ2" s="97"/>
      <c r="CA2" s="97"/>
      <c r="CB2" s="91"/>
    </row>
    <row r="3" spans="1:82" s="5" customFormat="1" x14ac:dyDescent="0.25">
      <c r="A3" s="3"/>
      <c r="B3" s="3"/>
      <c r="C3" s="1"/>
      <c r="D3" s="2"/>
      <c r="E3" s="4"/>
      <c r="F3" s="101"/>
      <c r="G3" s="101"/>
      <c r="H3" s="101"/>
      <c r="I3" s="101"/>
      <c r="J3" s="101"/>
      <c r="K3" s="101"/>
      <c r="L3" s="101"/>
      <c r="M3" s="95"/>
      <c r="N3" s="3" t="s">
        <v>51</v>
      </c>
      <c r="O3" s="1"/>
      <c r="P3" s="2"/>
      <c r="Q3" s="4"/>
      <c r="R3" s="95"/>
      <c r="S3" s="96"/>
      <c r="T3" s="95"/>
      <c r="U3" s="95"/>
      <c r="V3" s="96"/>
      <c r="W3" s="95"/>
      <c r="X3" s="3" t="s">
        <v>51</v>
      </c>
      <c r="Y3" s="95"/>
      <c r="Z3" s="96"/>
      <c r="AA3" s="8"/>
      <c r="AB3" s="95"/>
      <c r="AC3" s="96"/>
      <c r="AD3" s="95"/>
      <c r="AE3" s="99"/>
      <c r="AF3" s="100"/>
      <c r="AG3" s="95"/>
      <c r="AH3" s="3" t="s">
        <v>50</v>
      </c>
      <c r="AI3" s="1"/>
      <c r="AJ3" s="2"/>
      <c r="AK3" s="4"/>
      <c r="AL3" s="95"/>
      <c r="AM3" s="96"/>
      <c r="AN3" s="4"/>
      <c r="AO3" s="95"/>
      <c r="AP3" s="96"/>
      <c r="AQ3" s="99"/>
      <c r="AR3" s="99"/>
      <c r="AS3" s="99"/>
      <c r="AT3" s="95"/>
      <c r="AU3" s="3" t="s">
        <v>49</v>
      </c>
      <c r="AV3" s="1"/>
      <c r="AW3" s="2"/>
      <c r="AX3" s="4"/>
      <c r="AY3" s="95"/>
      <c r="AZ3" s="96"/>
      <c r="BA3" s="98"/>
      <c r="BB3" s="98"/>
      <c r="BC3" s="98"/>
      <c r="BD3" s="95"/>
      <c r="BE3" s="3" t="s">
        <v>49</v>
      </c>
      <c r="BF3" s="8"/>
      <c r="BG3" s="8"/>
      <c r="BH3" s="98"/>
      <c r="BI3" s="98"/>
      <c r="BJ3" s="98"/>
      <c r="BK3" s="95"/>
      <c r="BL3" s="3" t="s">
        <v>48</v>
      </c>
      <c r="BM3" s="1"/>
      <c r="BN3" s="2"/>
      <c r="BO3" s="98"/>
      <c r="BP3" s="98"/>
      <c r="BQ3" s="98"/>
      <c r="BR3" s="98"/>
      <c r="BS3" s="98"/>
      <c r="BT3" s="98"/>
      <c r="BU3" s="95"/>
      <c r="BV3" s="3" t="s">
        <v>48</v>
      </c>
      <c r="BW3" s="1"/>
      <c r="BX3" s="2"/>
      <c r="BY3" s="98"/>
    </row>
    <row r="4" spans="1:82" ht="18" customHeight="1" x14ac:dyDescent="0.25">
      <c r="A4" s="3"/>
      <c r="B4" s="142" t="s">
        <v>47</v>
      </c>
      <c r="C4" s="143"/>
      <c r="D4" s="144"/>
      <c r="E4" s="4"/>
      <c r="G4" s="97"/>
      <c r="H4" s="97"/>
      <c r="I4" s="97"/>
      <c r="J4" s="97"/>
      <c r="K4" s="97"/>
      <c r="L4" s="97"/>
      <c r="M4" s="92"/>
      <c r="N4" s="142" t="s">
        <v>47</v>
      </c>
      <c r="O4" s="143"/>
      <c r="P4" s="144"/>
      <c r="Q4" s="4"/>
      <c r="T4" s="95"/>
      <c r="U4" s="95"/>
      <c r="V4" s="96"/>
      <c r="W4" s="92"/>
      <c r="X4" s="142" t="s">
        <v>47</v>
      </c>
      <c r="Y4" s="143"/>
      <c r="Z4" s="144"/>
      <c r="AA4" s="8"/>
      <c r="AD4" s="95"/>
      <c r="AE4" s="94"/>
      <c r="AF4" s="93"/>
      <c r="AG4" s="92"/>
      <c r="AH4" s="142" t="s">
        <v>47</v>
      </c>
      <c r="AI4" s="143"/>
      <c r="AJ4" s="144"/>
      <c r="AK4" s="4"/>
      <c r="AL4" s="92"/>
      <c r="AM4" s="92"/>
      <c r="AO4" s="92"/>
      <c r="AP4" s="92"/>
      <c r="AQ4" s="91"/>
      <c r="AR4" s="91"/>
      <c r="AS4" s="91"/>
      <c r="AT4" s="91"/>
      <c r="AU4" s="142" t="s">
        <v>47</v>
      </c>
      <c r="AV4" s="143"/>
      <c r="AW4" s="144"/>
      <c r="AX4" s="4"/>
      <c r="AY4" s="92"/>
      <c r="AZ4" s="92"/>
      <c r="BA4" s="91"/>
      <c r="BB4" s="91"/>
      <c r="BC4" s="91"/>
      <c r="BD4" s="91"/>
      <c r="BE4" s="142" t="s">
        <v>47</v>
      </c>
      <c r="BF4" s="143"/>
      <c r="BG4" s="144"/>
      <c r="BH4" s="109"/>
      <c r="BI4" s="91"/>
      <c r="BJ4" s="91"/>
      <c r="BK4" s="91"/>
      <c r="BL4" s="142" t="s">
        <v>47</v>
      </c>
      <c r="BM4" s="143"/>
      <c r="BN4" s="144"/>
      <c r="BO4" s="109"/>
      <c r="BP4" s="91"/>
      <c r="BQ4" s="91"/>
      <c r="BR4" s="91"/>
      <c r="BS4" s="91"/>
      <c r="BT4" s="91"/>
      <c r="BU4" s="91"/>
      <c r="BV4" s="142" t="s">
        <v>47</v>
      </c>
      <c r="BW4" s="143"/>
      <c r="BX4" s="144"/>
      <c r="BY4" s="91"/>
      <c r="BZ4" s="8"/>
    </row>
    <row r="5" spans="1:82" s="83" customFormat="1" ht="18" x14ac:dyDescent="0.25">
      <c r="A5" s="90" t="s">
        <v>46</v>
      </c>
      <c r="B5" s="90"/>
      <c r="C5" s="7"/>
      <c r="F5" s="89"/>
      <c r="G5" s="89"/>
      <c r="H5" s="89"/>
      <c r="I5" s="89"/>
      <c r="J5" s="89"/>
      <c r="K5" s="89"/>
      <c r="L5" s="89"/>
      <c r="N5" s="7"/>
      <c r="P5" s="7"/>
      <c r="T5" s="87"/>
      <c r="U5" s="87"/>
      <c r="V5" s="88"/>
      <c r="AD5" s="87"/>
      <c r="AE5" s="86"/>
      <c r="AF5" s="85"/>
      <c r="AH5" s="7"/>
      <c r="AQ5" s="84"/>
      <c r="AR5" s="84"/>
      <c r="AS5" s="84"/>
      <c r="AT5" s="84"/>
      <c r="AU5" s="7"/>
      <c r="BA5" s="84"/>
      <c r="BB5" s="84"/>
      <c r="BC5" s="84"/>
      <c r="BD5" s="84"/>
      <c r="BE5" s="7"/>
      <c r="BH5" s="84"/>
      <c r="BI5" s="84"/>
      <c r="BJ5" s="84"/>
      <c r="BK5" s="84"/>
      <c r="BL5" s="6"/>
      <c r="BO5" s="84"/>
      <c r="BP5" s="84"/>
      <c r="BQ5" s="84"/>
      <c r="BR5" s="84"/>
      <c r="BS5" s="84"/>
      <c r="BT5" s="84"/>
      <c r="BU5" s="84"/>
      <c r="BV5" s="7"/>
      <c r="BY5" s="84"/>
    </row>
    <row r="6" spans="1:82" s="72" customFormat="1" ht="42.75" customHeight="1" x14ac:dyDescent="0.25">
      <c r="A6" s="82"/>
      <c r="B6" s="148" t="s">
        <v>45</v>
      </c>
      <c r="C6" s="151"/>
      <c r="D6" s="152"/>
      <c r="E6" s="78"/>
      <c r="F6" s="148" t="s">
        <v>0</v>
      </c>
      <c r="G6" s="149"/>
      <c r="H6" s="150"/>
      <c r="I6" s="78"/>
      <c r="J6" s="145" t="s">
        <v>44</v>
      </c>
      <c r="K6" s="146"/>
      <c r="L6" s="147"/>
      <c r="M6" s="81"/>
      <c r="N6" s="145" t="s">
        <v>43</v>
      </c>
      <c r="O6" s="146"/>
      <c r="P6" s="147"/>
      <c r="Q6" s="145" t="s">
        <v>42</v>
      </c>
      <c r="R6" s="146"/>
      <c r="S6" s="147"/>
      <c r="T6" s="145" t="s">
        <v>41</v>
      </c>
      <c r="U6" s="146"/>
      <c r="V6" s="147"/>
      <c r="W6" s="81"/>
      <c r="X6" s="145" t="s">
        <v>40</v>
      </c>
      <c r="Y6" s="146"/>
      <c r="Z6" s="147"/>
      <c r="AA6" s="145" t="s">
        <v>39</v>
      </c>
      <c r="AB6" s="146"/>
      <c r="AC6" s="147"/>
      <c r="AD6" s="148" t="s">
        <v>38</v>
      </c>
      <c r="AE6" s="149"/>
      <c r="AF6" s="150"/>
      <c r="AG6" s="80"/>
      <c r="AH6" s="145" t="s">
        <v>37</v>
      </c>
      <c r="AI6" s="146"/>
      <c r="AJ6" s="147"/>
      <c r="AK6" s="145" t="s">
        <v>36</v>
      </c>
      <c r="AL6" s="146"/>
      <c r="AM6" s="147"/>
      <c r="AN6" s="145" t="s">
        <v>35</v>
      </c>
      <c r="AO6" s="146"/>
      <c r="AP6" s="147"/>
      <c r="AQ6" s="145" t="s">
        <v>34</v>
      </c>
      <c r="AR6" s="146"/>
      <c r="AS6" s="147"/>
      <c r="AT6" s="81"/>
      <c r="AU6" s="145" t="s">
        <v>33</v>
      </c>
      <c r="AV6" s="146"/>
      <c r="AW6" s="147"/>
      <c r="AX6" s="145" t="s">
        <v>32</v>
      </c>
      <c r="AY6" s="146"/>
      <c r="AZ6" s="147"/>
      <c r="BA6" s="145" t="s">
        <v>31</v>
      </c>
      <c r="BB6" s="146"/>
      <c r="BC6" s="147"/>
      <c r="BD6" s="80"/>
      <c r="BE6" s="145" t="s">
        <v>2</v>
      </c>
      <c r="BF6" s="146"/>
      <c r="BG6" s="147"/>
      <c r="BH6" s="148" t="s">
        <v>30</v>
      </c>
      <c r="BI6" s="149"/>
      <c r="BJ6" s="150"/>
      <c r="BK6" s="80"/>
      <c r="BL6" s="145" t="s">
        <v>29</v>
      </c>
      <c r="BM6" s="146"/>
      <c r="BN6" s="147"/>
      <c r="BO6" s="145" t="s">
        <v>28</v>
      </c>
      <c r="BP6" s="146"/>
      <c r="BQ6" s="147"/>
      <c r="BR6" s="145" t="s">
        <v>27</v>
      </c>
      <c r="BS6" s="146"/>
      <c r="BT6" s="147"/>
      <c r="BU6" s="80"/>
      <c r="BV6" s="145" t="s">
        <v>26</v>
      </c>
      <c r="BW6" s="146"/>
      <c r="BX6" s="147"/>
      <c r="BY6" s="148" t="s">
        <v>25</v>
      </c>
      <c r="BZ6" s="149"/>
      <c r="CA6" s="150"/>
      <c r="CB6" s="64"/>
    </row>
    <row r="7" spans="1:82" s="72" customFormat="1" ht="30" customHeight="1" x14ac:dyDescent="0.25">
      <c r="A7" s="79"/>
      <c r="B7" s="117" t="s">
        <v>24</v>
      </c>
      <c r="C7" s="140" t="s">
        <v>52</v>
      </c>
      <c r="D7" s="141"/>
      <c r="E7" s="78"/>
      <c r="F7" s="117" t="s">
        <v>24</v>
      </c>
      <c r="G7" s="140" t="s">
        <v>52</v>
      </c>
      <c r="H7" s="141"/>
      <c r="I7" s="77"/>
      <c r="J7" s="117" t="s">
        <v>24</v>
      </c>
      <c r="K7" s="140" t="s">
        <v>52</v>
      </c>
      <c r="L7" s="141"/>
      <c r="M7" s="76"/>
      <c r="N7" s="117" t="s">
        <v>24</v>
      </c>
      <c r="O7" s="140" t="s">
        <v>52</v>
      </c>
      <c r="P7" s="141"/>
      <c r="Q7" s="117" t="s">
        <v>24</v>
      </c>
      <c r="R7" s="140" t="s">
        <v>52</v>
      </c>
      <c r="S7" s="141"/>
      <c r="T7" s="117" t="s">
        <v>24</v>
      </c>
      <c r="U7" s="140" t="s">
        <v>52</v>
      </c>
      <c r="V7" s="141"/>
      <c r="W7" s="76"/>
      <c r="X7" s="117" t="s">
        <v>24</v>
      </c>
      <c r="Y7" s="140" t="s">
        <v>52</v>
      </c>
      <c r="Z7" s="141"/>
      <c r="AA7" s="117" t="s">
        <v>24</v>
      </c>
      <c r="AB7" s="140" t="s">
        <v>52</v>
      </c>
      <c r="AC7" s="141"/>
      <c r="AD7" s="117" t="s">
        <v>24</v>
      </c>
      <c r="AE7" s="140" t="s">
        <v>52</v>
      </c>
      <c r="AF7" s="141"/>
      <c r="AG7" s="75"/>
      <c r="AH7" s="117" t="s">
        <v>24</v>
      </c>
      <c r="AI7" s="140" t="s">
        <v>52</v>
      </c>
      <c r="AJ7" s="141"/>
      <c r="AK7" s="117" t="s">
        <v>24</v>
      </c>
      <c r="AL7" s="140" t="s">
        <v>52</v>
      </c>
      <c r="AM7" s="141"/>
      <c r="AN7" s="117" t="s">
        <v>24</v>
      </c>
      <c r="AO7" s="140" t="s">
        <v>52</v>
      </c>
      <c r="AP7" s="141"/>
      <c r="AQ7" s="117" t="s">
        <v>24</v>
      </c>
      <c r="AR7" s="140" t="s">
        <v>52</v>
      </c>
      <c r="AS7" s="141"/>
      <c r="AT7" s="76"/>
      <c r="AU7" s="117" t="s">
        <v>24</v>
      </c>
      <c r="AV7" s="140" t="s">
        <v>52</v>
      </c>
      <c r="AW7" s="141"/>
      <c r="AX7" s="117" t="s">
        <v>24</v>
      </c>
      <c r="AY7" s="140" t="s">
        <v>52</v>
      </c>
      <c r="AZ7" s="141"/>
      <c r="BA7" s="117" t="s">
        <v>24</v>
      </c>
      <c r="BB7" s="140" t="s">
        <v>52</v>
      </c>
      <c r="BC7" s="141"/>
      <c r="BD7" s="75"/>
      <c r="BE7" s="117" t="s">
        <v>24</v>
      </c>
      <c r="BF7" s="140" t="s">
        <v>52</v>
      </c>
      <c r="BG7" s="141"/>
      <c r="BH7" s="117" t="s">
        <v>24</v>
      </c>
      <c r="BI7" s="140" t="s">
        <v>52</v>
      </c>
      <c r="BJ7" s="141"/>
      <c r="BK7" s="75"/>
      <c r="BL7" s="117" t="s">
        <v>24</v>
      </c>
      <c r="BM7" s="140" t="s">
        <v>52</v>
      </c>
      <c r="BN7" s="141"/>
      <c r="BO7" s="117" t="s">
        <v>24</v>
      </c>
      <c r="BP7" s="140" t="s">
        <v>52</v>
      </c>
      <c r="BQ7" s="141"/>
      <c r="BR7" s="117" t="s">
        <v>24</v>
      </c>
      <c r="BS7" s="140" t="s">
        <v>52</v>
      </c>
      <c r="BT7" s="141"/>
      <c r="BU7" s="75"/>
      <c r="BV7" s="117" t="s">
        <v>24</v>
      </c>
      <c r="BW7" s="140" t="s">
        <v>52</v>
      </c>
      <c r="BX7" s="141"/>
      <c r="BY7" s="117" t="s">
        <v>24</v>
      </c>
      <c r="BZ7" s="140" t="s">
        <v>52</v>
      </c>
      <c r="CA7" s="141"/>
      <c r="CB7" s="74"/>
      <c r="CC7" s="73"/>
      <c r="CD7" s="73"/>
    </row>
    <row r="8" spans="1:82" s="62" customFormat="1" ht="41.25" customHeight="1" x14ac:dyDescent="0.25">
      <c r="A8" s="71"/>
      <c r="B8" s="108" t="s">
        <v>23</v>
      </c>
      <c r="C8" s="66" t="s">
        <v>22</v>
      </c>
      <c r="D8" s="66" t="s">
        <v>21</v>
      </c>
      <c r="E8" s="70"/>
      <c r="F8" s="65" t="s">
        <v>23</v>
      </c>
      <c r="G8" s="108" t="s">
        <v>22</v>
      </c>
      <c r="H8" s="65" t="s">
        <v>21</v>
      </c>
      <c r="I8" s="69"/>
      <c r="J8" s="65" t="s">
        <v>23</v>
      </c>
      <c r="K8" s="66" t="s">
        <v>22</v>
      </c>
      <c r="L8" s="65" t="s">
        <v>21</v>
      </c>
      <c r="M8" s="68"/>
      <c r="N8" s="65"/>
      <c r="O8" s="66" t="s">
        <v>22</v>
      </c>
      <c r="P8" s="65" t="s">
        <v>21</v>
      </c>
      <c r="Q8" s="65" t="s">
        <v>23</v>
      </c>
      <c r="R8" s="66" t="s">
        <v>22</v>
      </c>
      <c r="S8" s="65" t="s">
        <v>21</v>
      </c>
      <c r="T8" s="65" t="s">
        <v>23</v>
      </c>
      <c r="U8" s="66" t="s">
        <v>22</v>
      </c>
      <c r="V8" s="65" t="s">
        <v>21</v>
      </c>
      <c r="W8" s="68"/>
      <c r="X8" s="65" t="s">
        <v>23</v>
      </c>
      <c r="Y8" s="66" t="s">
        <v>22</v>
      </c>
      <c r="Z8" s="65" t="s">
        <v>21</v>
      </c>
      <c r="AA8" s="65" t="s">
        <v>23</v>
      </c>
      <c r="AB8" s="66" t="s">
        <v>22</v>
      </c>
      <c r="AC8" s="65" t="s">
        <v>21</v>
      </c>
      <c r="AD8" s="65" t="s">
        <v>23</v>
      </c>
      <c r="AE8" s="66" t="s">
        <v>22</v>
      </c>
      <c r="AF8" s="65" t="s">
        <v>21</v>
      </c>
      <c r="AG8" s="67"/>
      <c r="AH8" s="65" t="s">
        <v>23</v>
      </c>
      <c r="AI8" s="66" t="s">
        <v>22</v>
      </c>
      <c r="AJ8" s="65" t="s">
        <v>21</v>
      </c>
      <c r="AK8" s="65" t="s">
        <v>23</v>
      </c>
      <c r="AL8" s="66" t="s">
        <v>22</v>
      </c>
      <c r="AM8" s="65" t="s">
        <v>21</v>
      </c>
      <c r="AN8" s="65" t="s">
        <v>23</v>
      </c>
      <c r="AO8" s="66" t="s">
        <v>22</v>
      </c>
      <c r="AP8" s="65" t="s">
        <v>21</v>
      </c>
      <c r="AQ8" s="65" t="s">
        <v>23</v>
      </c>
      <c r="AR8" s="66" t="s">
        <v>22</v>
      </c>
      <c r="AS8" s="65" t="s">
        <v>21</v>
      </c>
      <c r="AT8" s="68"/>
      <c r="AU8" s="65" t="s">
        <v>23</v>
      </c>
      <c r="AV8" s="66" t="s">
        <v>22</v>
      </c>
      <c r="AW8" s="65" t="s">
        <v>21</v>
      </c>
      <c r="AX8" s="65" t="s">
        <v>23</v>
      </c>
      <c r="AY8" s="66" t="s">
        <v>22</v>
      </c>
      <c r="AZ8" s="65" t="s">
        <v>21</v>
      </c>
      <c r="BA8" s="65" t="s">
        <v>23</v>
      </c>
      <c r="BB8" s="66" t="s">
        <v>22</v>
      </c>
      <c r="BC8" s="65" t="s">
        <v>21</v>
      </c>
      <c r="BD8" s="67"/>
      <c r="BE8" s="65" t="s">
        <v>23</v>
      </c>
      <c r="BF8" s="66" t="s">
        <v>22</v>
      </c>
      <c r="BG8" s="65" t="s">
        <v>21</v>
      </c>
      <c r="BH8" s="65" t="s">
        <v>23</v>
      </c>
      <c r="BI8" s="66" t="s">
        <v>22</v>
      </c>
      <c r="BJ8" s="65" t="s">
        <v>21</v>
      </c>
      <c r="BK8" s="67"/>
      <c r="BL8" s="65" t="s">
        <v>23</v>
      </c>
      <c r="BM8" s="66" t="s">
        <v>22</v>
      </c>
      <c r="BN8" s="65" t="s">
        <v>21</v>
      </c>
      <c r="BO8" s="65" t="s">
        <v>23</v>
      </c>
      <c r="BP8" s="66" t="s">
        <v>22</v>
      </c>
      <c r="BQ8" s="65" t="s">
        <v>21</v>
      </c>
      <c r="BR8" s="65" t="s">
        <v>23</v>
      </c>
      <c r="BS8" s="66" t="s">
        <v>22</v>
      </c>
      <c r="BT8" s="65" t="s">
        <v>21</v>
      </c>
      <c r="BU8" s="67"/>
      <c r="BV8" s="65" t="s">
        <v>23</v>
      </c>
      <c r="BW8" s="66" t="s">
        <v>22</v>
      </c>
      <c r="BX8" s="65" t="s">
        <v>21</v>
      </c>
      <c r="BY8" s="65" t="s">
        <v>23</v>
      </c>
      <c r="BZ8" s="66" t="s">
        <v>22</v>
      </c>
      <c r="CA8" s="65" t="s">
        <v>21</v>
      </c>
      <c r="CB8" s="64"/>
      <c r="CC8" s="63"/>
      <c r="CD8" s="63"/>
    </row>
    <row r="9" spans="1:82" s="17" customFormat="1" ht="12.75" customHeight="1" x14ac:dyDescent="0.2">
      <c r="A9" s="59" t="s">
        <v>20</v>
      </c>
      <c r="B9" s="48">
        <f t="shared" ref="B9:C11" si="0">+AD9+AQ9+BH9+BY9</f>
        <v>8944.0460000000003</v>
      </c>
      <c r="C9" s="113">
        <f t="shared" si="0"/>
        <v>8732.2000000000007</v>
      </c>
      <c r="D9" s="44">
        <f t="shared" ref="D9:D26" si="1">IF(B9=0,"--",+C9/B9)</f>
        <v>0.97631429892019794</v>
      </c>
      <c r="E9" s="44"/>
      <c r="F9" s="113">
        <v>0</v>
      </c>
      <c r="G9" s="113">
        <v>0</v>
      </c>
      <c r="H9" s="44" t="str">
        <f t="shared" ref="H9:H26" si="2">IF(F9=0,"--",+G9/F9)</f>
        <v>--</v>
      </c>
      <c r="I9" s="61"/>
      <c r="J9" s="113">
        <f t="shared" ref="J9:K11" si="3">+B9+F9</f>
        <v>8944.0460000000003</v>
      </c>
      <c r="K9" s="113">
        <f t="shared" si="3"/>
        <v>8732.2000000000007</v>
      </c>
      <c r="L9" s="44">
        <f t="shared" ref="L9:L26" si="4">IF(J9=0,"--",+K9/J9)</f>
        <v>0.97631429892019794</v>
      </c>
      <c r="M9" s="60"/>
      <c r="N9" s="113">
        <v>0</v>
      </c>
      <c r="O9" s="113">
        <v>0</v>
      </c>
      <c r="P9" s="44" t="str">
        <f t="shared" ref="P9:P26" si="5">IF(N9=0,"--",+O9/N9)</f>
        <v>--</v>
      </c>
      <c r="Q9" s="113">
        <v>148.76599999999999</v>
      </c>
      <c r="R9" s="113">
        <v>136</v>
      </c>
      <c r="S9" s="44">
        <f t="shared" ref="S9:S26" si="6">IF(Q9=0,"--",+R9/Q9)</f>
        <v>0.91418738152534862</v>
      </c>
      <c r="T9" s="113">
        <v>0</v>
      </c>
      <c r="U9" s="113">
        <v>0</v>
      </c>
      <c r="V9" s="44" t="str">
        <f t="shared" ref="V9:V26" si="7">IF(T9=0,"--",+U9/T9)</f>
        <v>--</v>
      </c>
      <c r="W9" s="60"/>
      <c r="X9" s="113">
        <v>0</v>
      </c>
      <c r="Y9" s="113">
        <v>0</v>
      </c>
      <c r="Z9" s="44" t="str">
        <f t="shared" ref="Z9:Z26" si="8">IF(X9=0,"--",+Y9/X9)</f>
        <v>--</v>
      </c>
      <c r="AA9" s="113">
        <v>0</v>
      </c>
      <c r="AB9" s="113">
        <v>0</v>
      </c>
      <c r="AC9" s="44" t="str">
        <f t="shared" ref="AC9:AC26" si="9">IF(AA9=0,"--",+AB9/AA9)</f>
        <v>--</v>
      </c>
      <c r="AD9" s="113">
        <f t="shared" ref="AD9:AE11" si="10">+N9+Q9+T9+X9+AA9</f>
        <v>148.76599999999999</v>
      </c>
      <c r="AE9" s="113">
        <f t="shared" si="10"/>
        <v>136</v>
      </c>
      <c r="AF9" s="44">
        <f t="shared" ref="AF9:AF26" si="11">IF(AD9=0,"--",+AE9/AD9)</f>
        <v>0.91418738152534862</v>
      </c>
      <c r="AG9" s="27"/>
      <c r="AH9" s="113">
        <v>8476.0300000000007</v>
      </c>
      <c r="AI9" s="113">
        <v>8287</v>
      </c>
      <c r="AJ9" s="44">
        <f t="shared" ref="AJ9:AJ26" si="12">IF(AH9=0,"--",+AI9/AH9)</f>
        <v>0.97769828563608197</v>
      </c>
      <c r="AK9" s="113">
        <f>39.25+280</f>
        <v>319.25</v>
      </c>
      <c r="AL9" s="113">
        <v>309</v>
      </c>
      <c r="AM9" s="44">
        <f t="shared" ref="AM9:AM26" si="13">IF(AK9=0,"--",+AL9/AK9)</f>
        <v>0.96789350039154265</v>
      </c>
      <c r="AN9" s="113">
        <v>0</v>
      </c>
      <c r="AO9" s="113">
        <v>0</v>
      </c>
      <c r="AP9" s="44" t="str">
        <f t="shared" ref="AP9:AP26" si="14">IF(AN9=0,"--",+AO9/AN9)</f>
        <v>--</v>
      </c>
      <c r="AQ9" s="113">
        <f t="shared" ref="AQ9:AR11" si="15">+AH9+AK9+AN9</f>
        <v>8795.2800000000007</v>
      </c>
      <c r="AR9" s="113">
        <f t="shared" si="15"/>
        <v>8596</v>
      </c>
      <c r="AS9" s="44">
        <f t="shared" ref="AS9:AS26" si="16">IF(AQ9=0,"--",+AR9/AQ9)</f>
        <v>0.977342392737923</v>
      </c>
      <c r="AT9" s="60"/>
      <c r="AU9" s="113">
        <v>0</v>
      </c>
      <c r="AV9" s="113">
        <v>0</v>
      </c>
      <c r="AW9" s="44" t="str">
        <f t="shared" ref="AW9:AW26" si="17">IF(AU9=0,"--",+AV9/AU9)</f>
        <v>--</v>
      </c>
      <c r="AX9" s="113">
        <v>0</v>
      </c>
      <c r="AY9" s="113">
        <v>0</v>
      </c>
      <c r="AZ9" s="44" t="str">
        <f t="shared" ref="AZ9:AZ26" si="18">IF(AX9=0,"--",+AY9/AX9)</f>
        <v>--</v>
      </c>
      <c r="BA9" s="113">
        <v>0</v>
      </c>
      <c r="BB9" s="113">
        <v>0</v>
      </c>
      <c r="BC9" s="44" t="str">
        <f t="shared" ref="BC9:BC26" si="19">IF(BA9=0,"--",+BB9/BA9)</f>
        <v>--</v>
      </c>
      <c r="BD9" s="27"/>
      <c r="BE9" s="113">
        <v>0</v>
      </c>
      <c r="BF9" s="113">
        <v>0</v>
      </c>
      <c r="BG9" s="44" t="str">
        <f t="shared" ref="BG9:BG26" si="20">IF(BE9=0,"--",+BF9/BE9)</f>
        <v>--</v>
      </c>
      <c r="BH9" s="113">
        <f t="shared" ref="BH9:BI11" si="21">+AU9+AX9+BA9+BE9</f>
        <v>0</v>
      </c>
      <c r="BI9" s="113">
        <f t="shared" si="21"/>
        <v>0</v>
      </c>
      <c r="BJ9" s="44" t="str">
        <f t="shared" ref="BJ9:BJ26" si="22">IF(BH9=0,"--",+BI9/BH9)</f>
        <v>--</v>
      </c>
      <c r="BK9" s="27"/>
      <c r="BL9" s="113">
        <v>0</v>
      </c>
      <c r="BM9" s="113">
        <v>0.2</v>
      </c>
      <c r="BN9" s="44" t="str">
        <f t="shared" ref="BN9:BN26" si="23">IF(BL9=0,"--",+BM9/BL9)</f>
        <v>--</v>
      </c>
      <c r="BO9" s="113">
        <v>0</v>
      </c>
      <c r="BP9" s="113">
        <v>0</v>
      </c>
      <c r="BQ9" s="44" t="str">
        <f t="shared" ref="BQ9:BQ26" si="24">IF(BO9=0,"--",+BP9/BO9)</f>
        <v>--</v>
      </c>
      <c r="BR9" s="113">
        <v>0</v>
      </c>
      <c r="BS9" s="113">
        <v>0</v>
      </c>
      <c r="BT9" s="44" t="str">
        <f t="shared" ref="BT9:BT26" si="25">IF(BR9=0,"--",+BS9/BR9)</f>
        <v>--</v>
      </c>
      <c r="BU9" s="27"/>
      <c r="BV9" s="113">
        <v>0</v>
      </c>
      <c r="BW9" s="113">
        <v>0</v>
      </c>
      <c r="BX9" s="44" t="str">
        <f t="shared" ref="BX9:BX26" si="26">IF(BV9=0,"--",+BW9/BV9)</f>
        <v>--</v>
      </c>
      <c r="BY9" s="113">
        <f t="shared" ref="BY9:BZ11" si="27">+BL9+BO9+BR9+BV9</f>
        <v>0</v>
      </c>
      <c r="BZ9" s="113">
        <f t="shared" si="27"/>
        <v>0.2</v>
      </c>
      <c r="CA9" s="44" t="str">
        <f t="shared" ref="CA9:CA26" si="28">IF(BY9=0,"--",+BZ9/BY9)</f>
        <v>--</v>
      </c>
      <c r="CB9" s="27"/>
      <c r="CC9" s="18"/>
      <c r="CD9" s="18"/>
    </row>
    <row r="10" spans="1:82" s="53" customFormat="1" ht="12.75" customHeight="1" x14ac:dyDescent="0.2">
      <c r="A10" s="59" t="s">
        <v>19</v>
      </c>
      <c r="B10" s="48">
        <f t="shared" si="0"/>
        <v>8016.049</v>
      </c>
      <c r="C10" s="113">
        <f t="shared" si="0"/>
        <v>7628.47</v>
      </c>
      <c r="D10" s="44">
        <f t="shared" si="1"/>
        <v>0.95164962190226132</v>
      </c>
      <c r="E10" s="44"/>
      <c r="F10" s="113">
        <v>3100</v>
      </c>
      <c r="G10" s="113">
        <v>3302</v>
      </c>
      <c r="H10" s="44">
        <f t="shared" si="2"/>
        <v>1.0651612903225807</v>
      </c>
      <c r="I10" s="61"/>
      <c r="J10" s="113">
        <f t="shared" si="3"/>
        <v>11116.048999999999</v>
      </c>
      <c r="K10" s="113">
        <f t="shared" si="3"/>
        <v>10930.470000000001</v>
      </c>
      <c r="L10" s="44">
        <f t="shared" si="4"/>
        <v>0.98330530928749971</v>
      </c>
      <c r="M10" s="60"/>
      <c r="N10" s="113">
        <v>0</v>
      </c>
      <c r="O10" s="113">
        <v>0.47</v>
      </c>
      <c r="P10" s="44" t="str">
        <f t="shared" si="5"/>
        <v>--</v>
      </c>
      <c r="Q10" s="113">
        <v>932.24</v>
      </c>
      <c r="R10" s="113">
        <v>782</v>
      </c>
      <c r="S10" s="44">
        <f t="shared" si="6"/>
        <v>0.83883978374667467</v>
      </c>
      <c r="T10" s="113">
        <v>695.94299999999998</v>
      </c>
      <c r="U10" s="113">
        <v>658</v>
      </c>
      <c r="V10" s="44">
        <f t="shared" si="7"/>
        <v>0.94547973038021793</v>
      </c>
      <c r="W10" s="60"/>
      <c r="X10" s="113">
        <f>17.376</f>
        <v>17.376000000000001</v>
      </c>
      <c r="Y10" s="113">
        <v>17</v>
      </c>
      <c r="Z10" s="44">
        <f t="shared" si="8"/>
        <v>0.97836095764272557</v>
      </c>
      <c r="AA10" s="113">
        <v>0</v>
      </c>
      <c r="AB10" s="113">
        <v>0</v>
      </c>
      <c r="AC10" s="44" t="str">
        <f t="shared" si="9"/>
        <v>--</v>
      </c>
      <c r="AD10" s="113">
        <f t="shared" si="10"/>
        <v>1645.559</v>
      </c>
      <c r="AE10" s="113">
        <f t="shared" si="10"/>
        <v>1457.47</v>
      </c>
      <c r="AF10" s="44">
        <f t="shared" si="11"/>
        <v>0.88569902385754629</v>
      </c>
      <c r="AG10" s="27"/>
      <c r="AH10" s="113">
        <f>1644.02</f>
        <v>1644.02</v>
      </c>
      <c r="AI10" s="113">
        <v>1544</v>
      </c>
      <c r="AJ10" s="44">
        <f t="shared" si="12"/>
        <v>0.93916132407148334</v>
      </c>
      <c r="AK10" s="113">
        <v>49.15</v>
      </c>
      <c r="AL10" s="113">
        <v>49</v>
      </c>
      <c r="AM10" s="44">
        <f t="shared" si="13"/>
        <v>0.99694811800610383</v>
      </c>
      <c r="AN10" s="113">
        <v>113.23</v>
      </c>
      <c r="AO10" s="113">
        <v>113</v>
      </c>
      <c r="AP10" s="44">
        <f t="shared" si="14"/>
        <v>0.99796873620065352</v>
      </c>
      <c r="AQ10" s="113">
        <f t="shared" si="15"/>
        <v>1806.4</v>
      </c>
      <c r="AR10" s="113">
        <f t="shared" si="15"/>
        <v>1706</v>
      </c>
      <c r="AS10" s="44">
        <f t="shared" si="16"/>
        <v>0.94441984056687334</v>
      </c>
      <c r="AT10" s="60"/>
      <c r="AU10" s="113">
        <v>1111.1179999999999</v>
      </c>
      <c r="AV10" s="113">
        <v>1075</v>
      </c>
      <c r="AW10" s="44">
        <f t="shared" si="17"/>
        <v>0.96749400153719056</v>
      </c>
      <c r="AX10" s="113">
        <v>233.48</v>
      </c>
      <c r="AY10" s="48">
        <v>277</v>
      </c>
      <c r="AZ10" s="44">
        <f t="shared" si="18"/>
        <v>1.1863971218091487</v>
      </c>
      <c r="BA10" s="113">
        <v>56.991999999999997</v>
      </c>
      <c r="BB10" s="113">
        <v>54</v>
      </c>
      <c r="BC10" s="44">
        <f t="shared" si="19"/>
        <v>0.94750140370578328</v>
      </c>
      <c r="BD10" s="27"/>
      <c r="BE10" s="113">
        <v>2150</v>
      </c>
      <c r="BF10" s="113">
        <v>2150</v>
      </c>
      <c r="BG10" s="44">
        <f t="shared" si="20"/>
        <v>1</v>
      </c>
      <c r="BH10" s="113">
        <f t="shared" si="21"/>
        <v>3551.59</v>
      </c>
      <c r="BI10" s="113">
        <f t="shared" si="21"/>
        <v>3556</v>
      </c>
      <c r="BJ10" s="44">
        <f t="shared" si="22"/>
        <v>1.0012416973806098</v>
      </c>
      <c r="BK10" s="27"/>
      <c r="BL10" s="113">
        <v>668.5</v>
      </c>
      <c r="BM10" s="113">
        <v>669</v>
      </c>
      <c r="BN10" s="44">
        <f t="shared" si="23"/>
        <v>1.0007479431563202</v>
      </c>
      <c r="BO10" s="113">
        <v>194</v>
      </c>
      <c r="BP10" s="113">
        <v>127</v>
      </c>
      <c r="BQ10" s="44">
        <f t="shared" si="24"/>
        <v>0.65463917525773196</v>
      </c>
      <c r="BR10" s="113">
        <v>60</v>
      </c>
      <c r="BS10" s="113">
        <v>85</v>
      </c>
      <c r="BT10" s="44">
        <f t="shared" si="25"/>
        <v>1.4166666666666667</v>
      </c>
      <c r="BU10" s="27"/>
      <c r="BV10" s="113">
        <v>90</v>
      </c>
      <c r="BW10" s="113">
        <v>28</v>
      </c>
      <c r="BX10" s="44">
        <f t="shared" si="26"/>
        <v>0.31111111111111112</v>
      </c>
      <c r="BY10" s="113">
        <f t="shared" si="27"/>
        <v>1012.5</v>
      </c>
      <c r="BZ10" s="113">
        <f t="shared" si="27"/>
        <v>909</v>
      </c>
      <c r="CA10" s="44">
        <f t="shared" si="28"/>
        <v>0.89777777777777779</v>
      </c>
      <c r="CB10" s="27"/>
      <c r="CC10" s="54"/>
      <c r="CD10" s="54"/>
    </row>
    <row r="11" spans="1:82" s="53" customFormat="1" ht="12.75" customHeight="1" x14ac:dyDescent="0.2">
      <c r="A11" s="59" t="s">
        <v>18</v>
      </c>
      <c r="B11" s="48">
        <f t="shared" si="0"/>
        <v>771.48199999999997</v>
      </c>
      <c r="C11" s="113">
        <f t="shared" si="0"/>
        <v>691.08299999999997</v>
      </c>
      <c r="D11" s="44">
        <f t="shared" si="1"/>
        <v>0.89578629183830605</v>
      </c>
      <c r="E11" s="44"/>
      <c r="F11" s="113">
        <f>8473-50-3100+322-0.5</f>
        <v>5644.5</v>
      </c>
      <c r="G11" s="113">
        <v>5473</v>
      </c>
      <c r="H11" s="44">
        <f t="shared" si="2"/>
        <v>0.96961644078306319</v>
      </c>
      <c r="I11" s="61"/>
      <c r="J11" s="113">
        <f t="shared" si="3"/>
        <v>6415.982</v>
      </c>
      <c r="K11" s="113">
        <f t="shared" si="3"/>
        <v>6164.0829999999996</v>
      </c>
      <c r="L11" s="44">
        <f t="shared" si="4"/>
        <v>0.96073882376852049</v>
      </c>
      <c r="M11" s="60"/>
      <c r="N11" s="113">
        <v>0</v>
      </c>
      <c r="O11" s="113">
        <v>0</v>
      </c>
      <c r="P11" s="44" t="str">
        <f t="shared" si="5"/>
        <v>--</v>
      </c>
      <c r="Q11" s="113">
        <v>0</v>
      </c>
      <c r="R11" s="113">
        <v>0</v>
      </c>
      <c r="S11" s="44" t="str">
        <f t="shared" si="6"/>
        <v>--</v>
      </c>
      <c r="T11" s="113">
        <v>184.87</v>
      </c>
      <c r="U11" s="113">
        <v>139</v>
      </c>
      <c r="V11" s="44">
        <f t="shared" si="7"/>
        <v>0.75187969924812026</v>
      </c>
      <c r="W11" s="60"/>
      <c r="X11" s="113">
        <v>82</v>
      </c>
      <c r="Y11" s="113">
        <v>32</v>
      </c>
      <c r="Z11" s="44">
        <f t="shared" si="8"/>
        <v>0.3902439024390244</v>
      </c>
      <c r="AA11" s="113">
        <v>0</v>
      </c>
      <c r="AB11" s="113">
        <v>0</v>
      </c>
      <c r="AC11" s="44" t="str">
        <f t="shared" si="9"/>
        <v>--</v>
      </c>
      <c r="AD11" s="113">
        <f t="shared" si="10"/>
        <v>266.87</v>
      </c>
      <c r="AE11" s="113">
        <f t="shared" si="10"/>
        <v>171</v>
      </c>
      <c r="AF11" s="44">
        <f t="shared" si="11"/>
        <v>0.64076141941769404</v>
      </c>
      <c r="AG11" s="27"/>
      <c r="AH11" s="113">
        <v>0</v>
      </c>
      <c r="AI11" s="113">
        <v>0</v>
      </c>
      <c r="AJ11" s="44" t="str">
        <f t="shared" si="12"/>
        <v>--</v>
      </c>
      <c r="AK11" s="113">
        <v>0</v>
      </c>
      <c r="AL11" s="113">
        <v>0</v>
      </c>
      <c r="AM11" s="44" t="str">
        <f t="shared" si="13"/>
        <v>--</v>
      </c>
      <c r="AN11" s="113">
        <v>0</v>
      </c>
      <c r="AO11" s="113">
        <v>0</v>
      </c>
      <c r="AP11" s="44" t="str">
        <f t="shared" si="14"/>
        <v>--</v>
      </c>
      <c r="AQ11" s="113">
        <f t="shared" si="15"/>
        <v>0</v>
      </c>
      <c r="AR11" s="113">
        <f t="shared" si="15"/>
        <v>0</v>
      </c>
      <c r="AS11" s="44" t="str">
        <f t="shared" si="16"/>
        <v>--</v>
      </c>
      <c r="AT11" s="60"/>
      <c r="AU11" s="113">
        <v>0</v>
      </c>
      <c r="AV11" s="113">
        <v>0</v>
      </c>
      <c r="AW11" s="44" t="str">
        <f t="shared" si="17"/>
        <v>--</v>
      </c>
      <c r="AX11" s="113">
        <v>0</v>
      </c>
      <c r="AY11" s="113">
        <v>0</v>
      </c>
      <c r="AZ11" s="44" t="str">
        <f t="shared" si="18"/>
        <v>--</v>
      </c>
      <c r="BA11" s="113">
        <v>8.3000000000000004E-2</v>
      </c>
      <c r="BB11" s="113">
        <v>8.3000000000000004E-2</v>
      </c>
      <c r="BC11" s="44">
        <f t="shared" si="19"/>
        <v>1</v>
      </c>
      <c r="BD11" s="27"/>
      <c r="BE11" s="113">
        <v>17.52</v>
      </c>
      <c r="BF11" s="113">
        <v>21</v>
      </c>
      <c r="BG11" s="44">
        <f t="shared" si="20"/>
        <v>1.1986301369863015</v>
      </c>
      <c r="BH11" s="113">
        <f t="shared" si="21"/>
        <v>17.602999999999998</v>
      </c>
      <c r="BI11" s="113">
        <f t="shared" si="21"/>
        <v>21.082999999999998</v>
      </c>
      <c r="BJ11" s="44">
        <f t="shared" si="22"/>
        <v>1.1976935749588138</v>
      </c>
      <c r="BK11" s="27"/>
      <c r="BL11" s="113">
        <v>150.34899999999999</v>
      </c>
      <c r="BM11" s="113">
        <v>210</v>
      </c>
      <c r="BN11" s="44">
        <f t="shared" si="23"/>
        <v>1.396750227803311</v>
      </c>
      <c r="BO11" s="113">
        <v>45.79</v>
      </c>
      <c r="BP11" s="113">
        <v>96</v>
      </c>
      <c r="BQ11" s="44">
        <f t="shared" si="24"/>
        <v>2.09652762611924</v>
      </c>
      <c r="BR11" s="113">
        <v>234.87</v>
      </c>
      <c r="BS11" s="113">
        <v>146</v>
      </c>
      <c r="BT11" s="44">
        <f t="shared" si="25"/>
        <v>0.62162047089879502</v>
      </c>
      <c r="BU11" s="27"/>
      <c r="BV11" s="113">
        <v>56</v>
      </c>
      <c r="BW11" s="113">
        <v>47</v>
      </c>
      <c r="BX11" s="44">
        <f t="shared" si="26"/>
        <v>0.8392857142857143</v>
      </c>
      <c r="BY11" s="113">
        <f t="shared" si="27"/>
        <v>487.00900000000001</v>
      </c>
      <c r="BZ11" s="113">
        <f t="shared" si="27"/>
        <v>499</v>
      </c>
      <c r="CA11" s="44">
        <f t="shared" si="28"/>
        <v>1.0246217215698272</v>
      </c>
      <c r="CB11" s="27"/>
      <c r="CC11" s="54"/>
      <c r="CD11" s="54"/>
    </row>
    <row r="12" spans="1:82" s="17" customFormat="1" ht="12.75" customHeight="1" x14ac:dyDescent="0.2">
      <c r="A12" s="52" t="s">
        <v>17</v>
      </c>
      <c r="B12" s="51">
        <f>+SUM(B9:B11)</f>
        <v>17731.577000000001</v>
      </c>
      <c r="C12" s="116">
        <f>+SUM(C9:C11)</f>
        <v>17051.753000000001</v>
      </c>
      <c r="D12" s="47">
        <f t="shared" si="1"/>
        <v>0.96166026293092821</v>
      </c>
      <c r="E12" s="47"/>
      <c r="F12" s="116">
        <f>+SUM(F9:F11)</f>
        <v>8744.5</v>
      </c>
      <c r="G12" s="116">
        <f>+SUM(G9:G11)</f>
        <v>8775</v>
      </c>
      <c r="H12" s="47">
        <f t="shared" si="2"/>
        <v>1.0034879066842015</v>
      </c>
      <c r="I12" s="46"/>
      <c r="J12" s="116">
        <f>+SUM(J9:J11)</f>
        <v>26476.077000000001</v>
      </c>
      <c r="K12" s="116">
        <f>+SUM(K9:K11)</f>
        <v>25826.753000000001</v>
      </c>
      <c r="L12" s="47">
        <f t="shared" si="4"/>
        <v>0.97547506754871571</v>
      </c>
      <c r="M12" s="45"/>
      <c r="N12" s="116">
        <f>+SUM(N9:N11)</f>
        <v>0</v>
      </c>
      <c r="O12" s="116">
        <f>+SUM(O9:O11)</f>
        <v>0.47</v>
      </c>
      <c r="P12" s="47" t="str">
        <f t="shared" si="5"/>
        <v>--</v>
      </c>
      <c r="Q12" s="116">
        <f>+SUM(Q9:Q11)</f>
        <v>1081.0060000000001</v>
      </c>
      <c r="R12" s="116">
        <f>+SUM(R9:R11)</f>
        <v>918</v>
      </c>
      <c r="S12" s="47">
        <f t="shared" si="6"/>
        <v>0.84920897756349167</v>
      </c>
      <c r="T12" s="116">
        <f>+SUM(T9:T11)</f>
        <v>880.81299999999999</v>
      </c>
      <c r="U12" s="116">
        <f>+SUM(U9:U11)</f>
        <v>797</v>
      </c>
      <c r="V12" s="47">
        <f t="shared" si="7"/>
        <v>0.9048458639915623</v>
      </c>
      <c r="W12" s="45"/>
      <c r="X12" s="116">
        <f>+SUM(X9:X11)</f>
        <v>99.376000000000005</v>
      </c>
      <c r="Y12" s="116">
        <f>+SUM(Y9:Y11)</f>
        <v>49</v>
      </c>
      <c r="Z12" s="47">
        <f t="shared" si="8"/>
        <v>0.49307679922717756</v>
      </c>
      <c r="AA12" s="116">
        <f>+SUM(AA9:AA11)</f>
        <v>0</v>
      </c>
      <c r="AB12" s="116">
        <f>+SUM(AB9:AB11)</f>
        <v>0</v>
      </c>
      <c r="AC12" s="47" t="str">
        <f t="shared" si="9"/>
        <v>--</v>
      </c>
      <c r="AD12" s="116">
        <f>+SUM(AD9:AD11)</f>
        <v>2061.1950000000002</v>
      </c>
      <c r="AE12" s="116">
        <f>+SUM(AE9:AE11)</f>
        <v>1764.47</v>
      </c>
      <c r="AF12" s="47">
        <f t="shared" si="11"/>
        <v>0.85604224733710299</v>
      </c>
      <c r="AG12" s="19"/>
      <c r="AH12" s="116">
        <f>+SUM(AH9:AH11)</f>
        <v>10120.050000000001</v>
      </c>
      <c r="AI12" s="116">
        <f>+SUM(AI9:AI11)</f>
        <v>9831</v>
      </c>
      <c r="AJ12" s="47">
        <f t="shared" si="12"/>
        <v>0.97143788815272636</v>
      </c>
      <c r="AK12" s="116">
        <f>+SUM(AK9:AK11)</f>
        <v>368.4</v>
      </c>
      <c r="AL12" s="116">
        <f>+SUM(AL9:AL11)</f>
        <v>358</v>
      </c>
      <c r="AM12" s="47">
        <f t="shared" si="13"/>
        <v>0.97176981541802399</v>
      </c>
      <c r="AN12" s="116">
        <f>+SUM(AN9:AN11)</f>
        <v>113.23</v>
      </c>
      <c r="AO12" s="116">
        <f>+SUM(AO9:AO11)</f>
        <v>113</v>
      </c>
      <c r="AP12" s="47">
        <f t="shared" si="14"/>
        <v>0.99796873620065352</v>
      </c>
      <c r="AQ12" s="116">
        <f>+SUM(AQ9:AQ11)</f>
        <v>10601.68</v>
      </c>
      <c r="AR12" s="116">
        <f>+SUM(AR9:AR11)</f>
        <v>10302</v>
      </c>
      <c r="AS12" s="47">
        <f t="shared" si="16"/>
        <v>0.97173278197417767</v>
      </c>
      <c r="AT12" s="45"/>
      <c r="AU12" s="116">
        <f>+SUM(AU9:AU11)</f>
        <v>1111.1179999999999</v>
      </c>
      <c r="AV12" s="116">
        <f>+SUM(AV9:AV11)</f>
        <v>1075</v>
      </c>
      <c r="AW12" s="47">
        <f t="shared" si="17"/>
        <v>0.96749400153719056</v>
      </c>
      <c r="AX12" s="116">
        <f>+SUM(AX9:AX11)</f>
        <v>233.48</v>
      </c>
      <c r="AY12" s="116">
        <f>+SUM(AY9:AY11)</f>
        <v>277</v>
      </c>
      <c r="AZ12" s="47">
        <f t="shared" si="18"/>
        <v>1.1863971218091487</v>
      </c>
      <c r="BA12" s="116">
        <f>+SUM(BA9:BA11)</f>
        <v>57.074999999999996</v>
      </c>
      <c r="BB12" s="116">
        <f>+SUM(BB9:BB11)</f>
        <v>54.082999999999998</v>
      </c>
      <c r="BC12" s="47">
        <f t="shared" si="19"/>
        <v>0.94757774857643451</v>
      </c>
      <c r="BD12" s="19"/>
      <c r="BE12" s="116">
        <f>+SUM(BE9:BE11)</f>
        <v>2167.52</v>
      </c>
      <c r="BF12" s="116">
        <f>+SUM(BF9:BF11)</f>
        <v>2171</v>
      </c>
      <c r="BG12" s="47">
        <f t="shared" si="20"/>
        <v>1.0016055215176791</v>
      </c>
      <c r="BH12" s="116">
        <f>+SUM(BH9:BH11)</f>
        <v>3569.1930000000002</v>
      </c>
      <c r="BI12" s="116">
        <f>+SUM(BI9:BI11)</f>
        <v>3577.0830000000001</v>
      </c>
      <c r="BJ12" s="47">
        <f t="shared" si="22"/>
        <v>1.0022105837369959</v>
      </c>
      <c r="BK12" s="19"/>
      <c r="BL12" s="116">
        <f>+SUM(BL9:BL11)</f>
        <v>818.84899999999993</v>
      </c>
      <c r="BM12" s="116">
        <f>+SUM(BM9:BM11)</f>
        <v>879.2</v>
      </c>
      <c r="BN12" s="47">
        <f t="shared" si="23"/>
        <v>1.0737022332566812</v>
      </c>
      <c r="BO12" s="116">
        <f>+SUM(BO9:BO11)</f>
        <v>239.79</v>
      </c>
      <c r="BP12" s="116">
        <f>+SUM(BP9:BP11)</f>
        <v>223</v>
      </c>
      <c r="BQ12" s="47">
        <f t="shared" si="24"/>
        <v>0.92998039951624345</v>
      </c>
      <c r="BR12" s="116">
        <f>+SUM(BR9:BR11)</f>
        <v>294.87</v>
      </c>
      <c r="BS12" s="116">
        <f>+SUM(BS9:BS11)</f>
        <v>231</v>
      </c>
      <c r="BT12" s="47">
        <f t="shared" si="25"/>
        <v>0.78339607284566082</v>
      </c>
      <c r="BU12" s="19"/>
      <c r="BV12" s="116">
        <f>+SUM(BV9:BV11)</f>
        <v>146</v>
      </c>
      <c r="BW12" s="116">
        <f>+SUM(BW9:BW11)</f>
        <v>75</v>
      </c>
      <c r="BX12" s="47">
        <f t="shared" si="26"/>
        <v>0.51369863013698636</v>
      </c>
      <c r="BY12" s="116">
        <f>+SUM(BY9:BY11)</f>
        <v>1499.509</v>
      </c>
      <c r="BZ12" s="116">
        <f>+SUM(BZ9:BZ11)</f>
        <v>1408.2</v>
      </c>
      <c r="CA12" s="47">
        <f t="shared" si="28"/>
        <v>0.93910740115597846</v>
      </c>
      <c r="CB12" s="19"/>
      <c r="CC12" s="18"/>
      <c r="CD12" s="18"/>
    </row>
    <row r="13" spans="1:82" s="53" customFormat="1" ht="12.75" customHeight="1" x14ac:dyDescent="0.2">
      <c r="A13" s="59" t="s">
        <v>16</v>
      </c>
      <c r="B13" s="48">
        <f t="shared" ref="B13:C15" si="29">+AD13+AQ13+BH13+BY13</f>
        <v>4171.0219999999999</v>
      </c>
      <c r="C13" s="113">
        <f t="shared" si="29"/>
        <v>4643</v>
      </c>
      <c r="D13" s="44">
        <f t="shared" si="1"/>
        <v>1.1131564398365676</v>
      </c>
      <c r="E13" s="58"/>
      <c r="F13" s="113">
        <v>0</v>
      </c>
      <c r="G13" s="113">
        <v>3016</v>
      </c>
      <c r="H13" s="44" t="str">
        <f t="shared" si="2"/>
        <v>--</v>
      </c>
      <c r="I13" s="57"/>
      <c r="J13" s="113">
        <f t="shared" ref="J13:K15" si="30">+B13+F13</f>
        <v>4171.0219999999999</v>
      </c>
      <c r="K13" s="113">
        <f t="shared" si="30"/>
        <v>7659</v>
      </c>
      <c r="L13" s="44">
        <f t="shared" si="4"/>
        <v>1.836240614410569</v>
      </c>
      <c r="M13" s="56"/>
      <c r="N13" s="113">
        <v>457.01400000000001</v>
      </c>
      <c r="O13" s="113">
        <v>408</v>
      </c>
      <c r="P13" s="44">
        <f t="shared" si="5"/>
        <v>0.89275164436975674</v>
      </c>
      <c r="Q13" s="113">
        <v>1020</v>
      </c>
      <c r="R13" s="113">
        <v>1010</v>
      </c>
      <c r="S13" s="44">
        <f t="shared" si="6"/>
        <v>0.99019607843137258</v>
      </c>
      <c r="T13" s="113">
        <v>673.06</v>
      </c>
      <c r="U13" s="113">
        <v>761</v>
      </c>
      <c r="V13" s="44">
        <f t="shared" si="7"/>
        <v>1.1306569993759843</v>
      </c>
      <c r="W13" s="56"/>
      <c r="X13" s="113">
        <v>399.41800000000001</v>
      </c>
      <c r="Y13" s="113">
        <v>387</v>
      </c>
      <c r="Z13" s="44">
        <f t="shared" si="8"/>
        <v>0.96890976370619253</v>
      </c>
      <c r="AA13" s="113">
        <v>0</v>
      </c>
      <c r="AB13" s="113">
        <v>0</v>
      </c>
      <c r="AC13" s="44" t="str">
        <f t="shared" si="9"/>
        <v>--</v>
      </c>
      <c r="AD13" s="113">
        <f t="shared" ref="AD13:AE15" si="31">+N13+Q13+T13+X13+AA13</f>
        <v>2549.4920000000002</v>
      </c>
      <c r="AE13" s="113">
        <f t="shared" si="31"/>
        <v>2566</v>
      </c>
      <c r="AF13" s="44">
        <f t="shared" si="11"/>
        <v>1.0064750154148354</v>
      </c>
      <c r="AG13" s="55"/>
      <c r="AH13" s="113">
        <v>0</v>
      </c>
      <c r="AI13" s="113">
        <v>0</v>
      </c>
      <c r="AJ13" s="44" t="str">
        <f t="shared" si="12"/>
        <v>--</v>
      </c>
      <c r="AK13" s="113">
        <v>0</v>
      </c>
      <c r="AL13" s="113">
        <v>0</v>
      </c>
      <c r="AM13" s="44" t="str">
        <f t="shared" si="13"/>
        <v>--</v>
      </c>
      <c r="AN13" s="113">
        <v>0</v>
      </c>
      <c r="AO13" s="113">
        <v>0</v>
      </c>
      <c r="AP13" s="44" t="str">
        <f t="shared" si="14"/>
        <v>--</v>
      </c>
      <c r="AQ13" s="113">
        <f t="shared" ref="AQ13:AR15" si="32">+AH13+AK13+AN13</f>
        <v>0</v>
      </c>
      <c r="AR13" s="113">
        <f t="shared" si="32"/>
        <v>0</v>
      </c>
      <c r="AS13" s="44" t="str">
        <f t="shared" si="16"/>
        <v>--</v>
      </c>
      <c r="AT13" s="56"/>
      <c r="AU13" s="113">
        <v>260.613</v>
      </c>
      <c r="AV13" s="113">
        <v>253</v>
      </c>
      <c r="AW13" s="44">
        <f t="shared" si="17"/>
        <v>0.97078810343305977</v>
      </c>
      <c r="AX13" s="113">
        <v>71.742999999999995</v>
      </c>
      <c r="AY13" s="113">
        <v>70</v>
      </c>
      <c r="AZ13" s="44">
        <f t="shared" si="18"/>
        <v>0.97570494682408049</v>
      </c>
      <c r="BA13" s="113">
        <v>25.244</v>
      </c>
      <c r="BB13" s="113">
        <v>25</v>
      </c>
      <c r="BC13" s="44">
        <f t="shared" si="19"/>
        <v>0.99033433687212802</v>
      </c>
      <c r="BD13" s="55"/>
      <c r="BE13" s="113">
        <v>767.27</v>
      </c>
      <c r="BF13" s="113">
        <v>797</v>
      </c>
      <c r="BG13" s="44">
        <f t="shared" si="20"/>
        <v>1.0387477680607871</v>
      </c>
      <c r="BH13" s="113">
        <f t="shared" ref="BH13:BI15" si="33">+AU13+AX13+BA13+BE13</f>
        <v>1124.8699999999999</v>
      </c>
      <c r="BI13" s="113">
        <f t="shared" si="33"/>
        <v>1145</v>
      </c>
      <c r="BJ13" s="44">
        <f t="shared" si="22"/>
        <v>1.0178954012463663</v>
      </c>
      <c r="BK13" s="55"/>
      <c r="BL13" s="113">
        <f>454.42-273.56</f>
        <v>180.86</v>
      </c>
      <c r="BM13" s="113">
        <v>443</v>
      </c>
      <c r="BN13" s="44">
        <f t="shared" si="23"/>
        <v>2.4494083821740569</v>
      </c>
      <c r="BO13" s="113">
        <f>252.48-21.68</f>
        <v>230.79999999999998</v>
      </c>
      <c r="BP13" s="113">
        <v>289</v>
      </c>
      <c r="BQ13" s="44">
        <f t="shared" si="24"/>
        <v>1.2521663778162913</v>
      </c>
      <c r="BR13" s="113">
        <v>57</v>
      </c>
      <c r="BS13" s="113">
        <v>128</v>
      </c>
      <c r="BT13" s="44">
        <f t="shared" si="25"/>
        <v>2.2456140350877192</v>
      </c>
      <c r="BU13" s="55"/>
      <c r="BV13" s="113">
        <v>28</v>
      </c>
      <c r="BW13" s="113">
        <v>72</v>
      </c>
      <c r="BX13" s="44">
        <f t="shared" si="26"/>
        <v>2.5714285714285716</v>
      </c>
      <c r="BY13" s="113">
        <f t="shared" ref="BY13:BZ15" si="34">+BL13+BO13+BR13+BV13</f>
        <v>496.65999999999997</v>
      </c>
      <c r="BZ13" s="113">
        <f t="shared" si="34"/>
        <v>932</v>
      </c>
      <c r="CA13" s="44">
        <f t="shared" si="28"/>
        <v>1.8765352555067853</v>
      </c>
      <c r="CB13" s="27"/>
      <c r="CC13" s="54"/>
      <c r="CD13" s="54"/>
    </row>
    <row r="14" spans="1:82" s="53" customFormat="1" ht="12.75" customHeight="1" x14ac:dyDescent="0.2">
      <c r="A14" s="59" t="s">
        <v>15</v>
      </c>
      <c r="B14" s="48">
        <f t="shared" si="29"/>
        <v>520.24800000000005</v>
      </c>
      <c r="C14" s="113">
        <f t="shared" si="29"/>
        <v>0</v>
      </c>
      <c r="D14" s="44">
        <f t="shared" si="1"/>
        <v>0</v>
      </c>
      <c r="E14" s="58"/>
      <c r="F14" s="113">
        <v>3015.55</v>
      </c>
      <c r="G14" s="113">
        <v>0</v>
      </c>
      <c r="H14" s="44">
        <f t="shared" si="2"/>
        <v>0</v>
      </c>
      <c r="I14" s="57"/>
      <c r="J14" s="113">
        <f t="shared" si="30"/>
        <v>3535.7980000000002</v>
      </c>
      <c r="K14" s="113">
        <f t="shared" si="30"/>
        <v>0</v>
      </c>
      <c r="L14" s="44">
        <f t="shared" si="4"/>
        <v>0</v>
      </c>
      <c r="M14" s="56"/>
      <c r="N14" s="113">
        <v>0</v>
      </c>
      <c r="O14" s="113">
        <v>0</v>
      </c>
      <c r="P14" s="44" t="str">
        <f t="shared" si="5"/>
        <v>--</v>
      </c>
      <c r="Q14" s="113">
        <v>0</v>
      </c>
      <c r="R14" s="113">
        <v>0</v>
      </c>
      <c r="S14" s="44" t="str">
        <f t="shared" si="6"/>
        <v>--</v>
      </c>
      <c r="T14" s="113">
        <v>66.028000000000006</v>
      </c>
      <c r="U14" s="113">
        <v>0</v>
      </c>
      <c r="V14" s="44">
        <f t="shared" si="7"/>
        <v>0</v>
      </c>
      <c r="W14" s="56"/>
      <c r="X14" s="113">
        <v>0</v>
      </c>
      <c r="Y14" s="113">
        <v>0</v>
      </c>
      <c r="Z14" s="44" t="str">
        <f t="shared" si="8"/>
        <v>--</v>
      </c>
      <c r="AA14" s="113">
        <v>0</v>
      </c>
      <c r="AB14" s="113">
        <v>0</v>
      </c>
      <c r="AC14" s="44" t="str">
        <f t="shared" si="9"/>
        <v>--</v>
      </c>
      <c r="AD14" s="113">
        <f t="shared" si="31"/>
        <v>66.028000000000006</v>
      </c>
      <c r="AE14" s="113">
        <f t="shared" si="31"/>
        <v>0</v>
      </c>
      <c r="AF14" s="44">
        <f t="shared" si="11"/>
        <v>0</v>
      </c>
      <c r="AG14" s="55"/>
      <c r="AH14" s="113">
        <v>0</v>
      </c>
      <c r="AI14" s="113">
        <v>0</v>
      </c>
      <c r="AJ14" s="44" t="str">
        <f t="shared" si="12"/>
        <v>--</v>
      </c>
      <c r="AK14" s="113">
        <v>0</v>
      </c>
      <c r="AL14" s="113">
        <v>0</v>
      </c>
      <c r="AM14" s="44" t="str">
        <f t="shared" si="13"/>
        <v>--</v>
      </c>
      <c r="AN14" s="113">
        <v>0</v>
      </c>
      <c r="AO14" s="113">
        <v>0</v>
      </c>
      <c r="AP14" s="44" t="str">
        <f t="shared" si="14"/>
        <v>--</v>
      </c>
      <c r="AQ14" s="113">
        <f t="shared" si="32"/>
        <v>0</v>
      </c>
      <c r="AR14" s="113">
        <f t="shared" si="32"/>
        <v>0</v>
      </c>
      <c r="AS14" s="44" t="str">
        <f t="shared" si="16"/>
        <v>--</v>
      </c>
      <c r="AT14" s="56"/>
      <c r="AU14" s="113">
        <v>0</v>
      </c>
      <c r="AV14" s="113">
        <v>0</v>
      </c>
      <c r="AW14" s="44" t="str">
        <f t="shared" si="17"/>
        <v>--</v>
      </c>
      <c r="AX14" s="113">
        <v>0</v>
      </c>
      <c r="AY14" s="113">
        <v>0</v>
      </c>
      <c r="AZ14" s="44" t="str">
        <f t="shared" si="18"/>
        <v>--</v>
      </c>
      <c r="BA14" s="113">
        <v>0</v>
      </c>
      <c r="BB14" s="113">
        <v>0</v>
      </c>
      <c r="BC14" s="44" t="str">
        <f t="shared" si="19"/>
        <v>--</v>
      </c>
      <c r="BD14" s="55"/>
      <c r="BE14" s="113">
        <v>0</v>
      </c>
      <c r="BF14" s="113">
        <v>0</v>
      </c>
      <c r="BG14" s="44" t="str">
        <f t="shared" si="20"/>
        <v>--</v>
      </c>
      <c r="BH14" s="113">
        <f t="shared" si="33"/>
        <v>0</v>
      </c>
      <c r="BI14" s="113">
        <f t="shared" si="33"/>
        <v>0</v>
      </c>
      <c r="BJ14" s="44" t="str">
        <f t="shared" si="22"/>
        <v>--</v>
      </c>
      <c r="BK14" s="55"/>
      <c r="BL14" s="113">
        <v>273.56</v>
      </c>
      <c r="BM14" s="113">
        <v>0</v>
      </c>
      <c r="BN14" s="44">
        <f t="shared" si="23"/>
        <v>0</v>
      </c>
      <c r="BO14" s="113">
        <v>21.68</v>
      </c>
      <c r="BP14" s="113">
        <v>0</v>
      </c>
      <c r="BQ14" s="44">
        <f t="shared" si="24"/>
        <v>0</v>
      </c>
      <c r="BR14" s="113">
        <v>109.98</v>
      </c>
      <c r="BS14" s="113">
        <v>0</v>
      </c>
      <c r="BT14" s="44">
        <f t="shared" si="25"/>
        <v>0</v>
      </c>
      <c r="BU14" s="55"/>
      <c r="BV14" s="113">
        <v>49</v>
      </c>
      <c r="BW14" s="113">
        <v>0</v>
      </c>
      <c r="BX14" s="44">
        <f t="shared" si="26"/>
        <v>0</v>
      </c>
      <c r="BY14" s="113">
        <f t="shared" si="34"/>
        <v>454.22</v>
      </c>
      <c r="BZ14" s="113">
        <f t="shared" si="34"/>
        <v>0</v>
      </c>
      <c r="CA14" s="44">
        <f t="shared" si="28"/>
        <v>0</v>
      </c>
      <c r="CB14" s="27"/>
      <c r="CC14" s="54"/>
      <c r="CD14" s="54"/>
    </row>
    <row r="15" spans="1:82" s="53" customFormat="1" ht="12.75" customHeight="1" x14ac:dyDescent="0.2">
      <c r="A15" s="59" t="s">
        <v>14</v>
      </c>
      <c r="B15" s="48">
        <f t="shared" si="29"/>
        <v>8969.2740000000013</v>
      </c>
      <c r="C15" s="113">
        <f t="shared" si="29"/>
        <v>8419.6</v>
      </c>
      <c r="D15" s="44">
        <f t="shared" si="1"/>
        <v>0.93871588714984056</v>
      </c>
      <c r="E15" s="58"/>
      <c r="F15" s="113">
        <f>5729.02-0.07</f>
        <v>5728.9500000000007</v>
      </c>
      <c r="G15" s="113">
        <f>5729+30</f>
        <v>5759</v>
      </c>
      <c r="H15" s="44">
        <f t="shared" si="2"/>
        <v>1.0052452892763943</v>
      </c>
      <c r="I15" s="57"/>
      <c r="J15" s="113">
        <f t="shared" si="30"/>
        <v>14698.224000000002</v>
      </c>
      <c r="K15" s="113">
        <f t="shared" si="30"/>
        <v>14178.6</v>
      </c>
      <c r="L15" s="44">
        <f t="shared" si="4"/>
        <v>0.96464715737084961</v>
      </c>
      <c r="M15" s="56"/>
      <c r="N15" s="113">
        <v>89.754999999999995</v>
      </c>
      <c r="O15" s="113">
        <v>89</v>
      </c>
      <c r="P15" s="44">
        <f t="shared" si="5"/>
        <v>0.9915882123558577</v>
      </c>
      <c r="Q15" s="113">
        <v>4168.84</v>
      </c>
      <c r="R15" s="113">
        <v>3819</v>
      </c>
      <c r="S15" s="44">
        <f t="shared" si="6"/>
        <v>0.91608217153932503</v>
      </c>
      <c r="T15" s="113">
        <v>773.71100000000001</v>
      </c>
      <c r="U15" s="113">
        <f>681-29.7+0.3</f>
        <v>651.59999999999991</v>
      </c>
      <c r="V15" s="44">
        <f t="shared" si="7"/>
        <v>0.84217492060989163</v>
      </c>
      <c r="W15" s="56"/>
      <c r="X15" s="113">
        <v>109</v>
      </c>
      <c r="Y15" s="113">
        <v>94</v>
      </c>
      <c r="Z15" s="44">
        <f t="shared" si="8"/>
        <v>0.86238532110091748</v>
      </c>
      <c r="AA15" s="113">
        <v>0</v>
      </c>
      <c r="AB15" s="113">
        <v>0</v>
      </c>
      <c r="AC15" s="44" t="str">
        <f t="shared" si="9"/>
        <v>--</v>
      </c>
      <c r="AD15" s="113">
        <f t="shared" si="31"/>
        <v>5141.3060000000005</v>
      </c>
      <c r="AE15" s="113">
        <f t="shared" si="31"/>
        <v>4653.6000000000004</v>
      </c>
      <c r="AF15" s="44">
        <f t="shared" si="11"/>
        <v>0.90513966684729519</v>
      </c>
      <c r="AG15" s="55"/>
      <c r="AH15" s="113">
        <f>1630.34</f>
        <v>1630.34</v>
      </c>
      <c r="AI15" s="113">
        <f>1533</f>
        <v>1533</v>
      </c>
      <c r="AJ15" s="44">
        <f t="shared" si="12"/>
        <v>0.94029466246304461</v>
      </c>
      <c r="AK15" s="113">
        <v>47.274999999999999</v>
      </c>
      <c r="AL15" s="113">
        <v>38</v>
      </c>
      <c r="AM15" s="44">
        <f t="shared" si="13"/>
        <v>0.80380750925436284</v>
      </c>
      <c r="AN15" s="113">
        <v>28.678999999999998</v>
      </c>
      <c r="AO15" s="113">
        <v>29</v>
      </c>
      <c r="AP15" s="44">
        <f t="shared" si="14"/>
        <v>1.0111928588862931</v>
      </c>
      <c r="AQ15" s="113">
        <f t="shared" si="32"/>
        <v>1706.2940000000001</v>
      </c>
      <c r="AR15" s="113">
        <f t="shared" si="32"/>
        <v>1600</v>
      </c>
      <c r="AS15" s="44">
        <f t="shared" si="16"/>
        <v>0.93770475662459107</v>
      </c>
      <c r="AT15" s="56"/>
      <c r="AU15" s="113">
        <v>439.41800000000001</v>
      </c>
      <c r="AV15" s="113">
        <v>514</v>
      </c>
      <c r="AW15" s="44">
        <f t="shared" si="17"/>
        <v>1.1697290506988789</v>
      </c>
      <c r="AX15" s="113">
        <v>88.138000000000005</v>
      </c>
      <c r="AY15" s="113">
        <v>139</v>
      </c>
      <c r="AZ15" s="44">
        <f t="shared" si="18"/>
        <v>1.5770723184097664</v>
      </c>
      <c r="BA15" s="113">
        <v>23.45</v>
      </c>
      <c r="BB15" s="113">
        <v>30</v>
      </c>
      <c r="BC15" s="44">
        <f t="shared" si="19"/>
        <v>1.279317697228145</v>
      </c>
      <c r="BD15" s="55"/>
      <c r="BE15" s="113">
        <v>1033.21</v>
      </c>
      <c r="BF15" s="113">
        <v>938</v>
      </c>
      <c r="BG15" s="44">
        <f t="shared" si="20"/>
        <v>0.90785029180902233</v>
      </c>
      <c r="BH15" s="113">
        <f t="shared" si="33"/>
        <v>1584.2160000000001</v>
      </c>
      <c r="BI15" s="113">
        <f t="shared" si="33"/>
        <v>1621</v>
      </c>
      <c r="BJ15" s="44">
        <f t="shared" si="22"/>
        <v>1.0232190559873149</v>
      </c>
      <c r="BK15" s="55"/>
      <c r="BL15" s="113">
        <v>318.75700000000001</v>
      </c>
      <c r="BM15" s="113">
        <v>306</v>
      </c>
      <c r="BN15" s="44">
        <f t="shared" si="23"/>
        <v>0.95997891811003366</v>
      </c>
      <c r="BO15" s="113">
        <v>76.680000000000007</v>
      </c>
      <c r="BP15" s="113">
        <v>78</v>
      </c>
      <c r="BQ15" s="44">
        <f t="shared" si="24"/>
        <v>1.0172143974960874</v>
      </c>
      <c r="BR15" s="113">
        <v>97.230999999999995</v>
      </c>
      <c r="BS15" s="113">
        <v>91</v>
      </c>
      <c r="BT15" s="44">
        <f t="shared" si="25"/>
        <v>0.93591550020055336</v>
      </c>
      <c r="BU15" s="55"/>
      <c r="BV15" s="113">
        <v>44.79</v>
      </c>
      <c r="BW15" s="113">
        <v>70</v>
      </c>
      <c r="BX15" s="44">
        <f t="shared" si="26"/>
        <v>1.5628488501897746</v>
      </c>
      <c r="BY15" s="113">
        <f t="shared" si="34"/>
        <v>537.45799999999997</v>
      </c>
      <c r="BZ15" s="113">
        <f t="shared" si="34"/>
        <v>545</v>
      </c>
      <c r="CA15" s="44">
        <f t="shared" si="28"/>
        <v>1.014032724417536</v>
      </c>
      <c r="CB15" s="27"/>
      <c r="CC15" s="54"/>
      <c r="CD15" s="54"/>
    </row>
    <row r="16" spans="1:82" s="17" customFormat="1" ht="12.75" customHeight="1" x14ac:dyDescent="0.2">
      <c r="A16" s="52" t="s">
        <v>13</v>
      </c>
      <c r="B16" s="51">
        <f>+SUM(B13:B15)</f>
        <v>13660.544000000002</v>
      </c>
      <c r="C16" s="116">
        <f>+SUM(C13:C15)</f>
        <v>13062.6</v>
      </c>
      <c r="D16" s="47">
        <f t="shared" si="1"/>
        <v>0.95622839031886275</v>
      </c>
      <c r="E16" s="47"/>
      <c r="F16" s="116">
        <f>+SUM(F13:F15)</f>
        <v>8744.5</v>
      </c>
      <c r="G16" s="116">
        <f>+SUM(G13:G15)</f>
        <v>8775</v>
      </c>
      <c r="H16" s="47">
        <f t="shared" si="2"/>
        <v>1.0034879066842015</v>
      </c>
      <c r="I16" s="46"/>
      <c r="J16" s="116">
        <f>+SUM(J13:J15)</f>
        <v>22405.044000000002</v>
      </c>
      <c r="K16" s="116">
        <f>+SUM(K13:K15)</f>
        <v>21837.599999999999</v>
      </c>
      <c r="L16" s="47">
        <f t="shared" si="4"/>
        <v>0.97467338158318262</v>
      </c>
      <c r="M16" s="45"/>
      <c r="N16" s="116">
        <f>+SUM(N13:N15)</f>
        <v>546.76900000000001</v>
      </c>
      <c r="O16" s="116">
        <f>+SUM(O13:O15)</f>
        <v>497</v>
      </c>
      <c r="P16" s="47">
        <f t="shared" si="5"/>
        <v>0.90897618555550885</v>
      </c>
      <c r="Q16" s="116">
        <f>+SUM(Q13:Q15)</f>
        <v>5188.84</v>
      </c>
      <c r="R16" s="116">
        <f>+SUM(R13:R15)</f>
        <v>4829</v>
      </c>
      <c r="S16" s="47">
        <f t="shared" si="6"/>
        <v>0.93065116673476145</v>
      </c>
      <c r="T16" s="116">
        <f>+SUM(T13:T15)</f>
        <v>1512.799</v>
      </c>
      <c r="U16" s="116">
        <f>+SUM(U13:U15)</f>
        <v>1412.6</v>
      </c>
      <c r="V16" s="47">
        <f t="shared" si="7"/>
        <v>0.93376582083938442</v>
      </c>
      <c r="W16" s="45"/>
      <c r="X16" s="116">
        <f>+SUM(X13:X15)</f>
        <v>508.41800000000001</v>
      </c>
      <c r="Y16" s="116">
        <f>+SUM(Y13:Y15)</f>
        <v>481</v>
      </c>
      <c r="Z16" s="47">
        <f t="shared" si="8"/>
        <v>0.94607193293707148</v>
      </c>
      <c r="AA16" s="116">
        <f>+SUM(AA13:AA15)</f>
        <v>0</v>
      </c>
      <c r="AB16" s="116">
        <f>+SUM(AB13:AB15)</f>
        <v>0</v>
      </c>
      <c r="AC16" s="47" t="str">
        <f t="shared" si="9"/>
        <v>--</v>
      </c>
      <c r="AD16" s="116">
        <f>+SUM(AD13:AD15)</f>
        <v>7756.8260000000009</v>
      </c>
      <c r="AE16" s="116">
        <f>+SUM(AE13:AE15)</f>
        <v>7219.6</v>
      </c>
      <c r="AF16" s="47">
        <f t="shared" si="11"/>
        <v>0.93074151721335496</v>
      </c>
      <c r="AG16" s="19"/>
      <c r="AH16" s="116">
        <f>+SUM(AH13:AH15)</f>
        <v>1630.34</v>
      </c>
      <c r="AI16" s="116">
        <f>+SUM(AI13:AI15)</f>
        <v>1533</v>
      </c>
      <c r="AJ16" s="47">
        <f t="shared" si="12"/>
        <v>0.94029466246304461</v>
      </c>
      <c r="AK16" s="116">
        <f>+SUM(AK13:AK15)</f>
        <v>47.274999999999999</v>
      </c>
      <c r="AL16" s="116">
        <f>+SUM(AL13:AL15)</f>
        <v>38</v>
      </c>
      <c r="AM16" s="47">
        <f t="shared" si="13"/>
        <v>0.80380750925436284</v>
      </c>
      <c r="AN16" s="116">
        <f>+SUM(AN13:AN15)</f>
        <v>28.678999999999998</v>
      </c>
      <c r="AO16" s="116">
        <f>+SUM(AO13:AO15)</f>
        <v>29</v>
      </c>
      <c r="AP16" s="47">
        <f t="shared" si="14"/>
        <v>1.0111928588862931</v>
      </c>
      <c r="AQ16" s="116">
        <f>+SUM(AQ13:AQ15)</f>
        <v>1706.2940000000001</v>
      </c>
      <c r="AR16" s="116">
        <f>+SUM(AR13:AR15)</f>
        <v>1600</v>
      </c>
      <c r="AS16" s="47">
        <f t="shared" si="16"/>
        <v>0.93770475662459107</v>
      </c>
      <c r="AT16" s="45"/>
      <c r="AU16" s="116">
        <f>+SUM(AU13:AU15)</f>
        <v>700.03099999999995</v>
      </c>
      <c r="AV16" s="116">
        <f>+SUM(AV13:AV15)</f>
        <v>767</v>
      </c>
      <c r="AW16" s="47">
        <f t="shared" si="17"/>
        <v>1.0956657633733364</v>
      </c>
      <c r="AX16" s="116">
        <f>+SUM(AX13:AX15)</f>
        <v>159.881</v>
      </c>
      <c r="AY16" s="116">
        <f>+SUM(AY13:AY15)</f>
        <v>209</v>
      </c>
      <c r="AZ16" s="47">
        <f t="shared" si="18"/>
        <v>1.3072222465458685</v>
      </c>
      <c r="BA16" s="116">
        <f>+SUM(BA13:BA15)</f>
        <v>48.694000000000003</v>
      </c>
      <c r="BB16" s="116">
        <f>+SUM(BB13:BB15)</f>
        <v>55</v>
      </c>
      <c r="BC16" s="47">
        <f t="shared" si="19"/>
        <v>1.1295026081242041</v>
      </c>
      <c r="BD16" s="19"/>
      <c r="BE16" s="116">
        <f>+SUM(BE13:BE15)</f>
        <v>1800.48</v>
      </c>
      <c r="BF16" s="116">
        <f>+SUM(BF13:BF15)</f>
        <v>1735</v>
      </c>
      <c r="BG16" s="47">
        <f t="shared" si="20"/>
        <v>0.96363192037678835</v>
      </c>
      <c r="BH16" s="116">
        <f>+SUM(BH13:BH15)</f>
        <v>2709.0860000000002</v>
      </c>
      <c r="BI16" s="116">
        <f>+SUM(BI13:BI15)</f>
        <v>2766</v>
      </c>
      <c r="BJ16" s="47">
        <f t="shared" si="22"/>
        <v>1.0210085615591382</v>
      </c>
      <c r="BK16" s="19"/>
      <c r="BL16" s="116">
        <f>+SUM(BL13:BL15)</f>
        <v>773.17700000000002</v>
      </c>
      <c r="BM16" s="116">
        <f>+SUM(BM13:BM15)</f>
        <v>749</v>
      </c>
      <c r="BN16" s="47">
        <f t="shared" si="23"/>
        <v>0.96873031660279596</v>
      </c>
      <c r="BO16" s="116">
        <f>+SUM(BO13:BO15)</f>
        <v>329.15999999999997</v>
      </c>
      <c r="BP16" s="116">
        <f>+SUM(BP13:BP15)</f>
        <v>367</v>
      </c>
      <c r="BQ16" s="47">
        <f t="shared" si="24"/>
        <v>1.1149592903147407</v>
      </c>
      <c r="BR16" s="116">
        <f>+SUM(BR13:BR15)</f>
        <v>264.21100000000001</v>
      </c>
      <c r="BS16" s="116">
        <f>+SUM(BS13:BS15)</f>
        <v>219</v>
      </c>
      <c r="BT16" s="47">
        <f t="shared" si="25"/>
        <v>0.82888297610621808</v>
      </c>
      <c r="BU16" s="19"/>
      <c r="BV16" s="116">
        <f>+SUM(BV13:BV15)</f>
        <v>121.78999999999999</v>
      </c>
      <c r="BW16" s="116">
        <f>+SUM(BW13:BW15)</f>
        <v>142</v>
      </c>
      <c r="BX16" s="47">
        <f t="shared" si="26"/>
        <v>1.1659413744970852</v>
      </c>
      <c r="BY16" s="116">
        <f>+SUM(BY13:BY15)</f>
        <v>1488.338</v>
      </c>
      <c r="BZ16" s="116">
        <f>+SUM(BZ13:BZ15)</f>
        <v>1477</v>
      </c>
      <c r="CA16" s="47">
        <f t="shared" si="28"/>
        <v>0.99238210675263283</v>
      </c>
      <c r="CB16" s="19"/>
      <c r="CC16" s="18"/>
      <c r="CD16" s="18"/>
    </row>
    <row r="17" spans="1:82" s="17" customFormat="1" ht="12.75" customHeight="1" x14ac:dyDescent="0.2">
      <c r="A17" s="43" t="s">
        <v>12</v>
      </c>
      <c r="B17" s="42">
        <f>+B12-B16</f>
        <v>4071.0329999999994</v>
      </c>
      <c r="C17" s="115">
        <f>+C12-C16</f>
        <v>3989.1530000000002</v>
      </c>
      <c r="D17" s="40">
        <f t="shared" si="1"/>
        <v>0.97988716868667014</v>
      </c>
      <c r="E17" s="25"/>
      <c r="F17" s="115">
        <f>+F12-F16</f>
        <v>0</v>
      </c>
      <c r="G17" s="115">
        <f>+G12-G16</f>
        <v>0</v>
      </c>
      <c r="H17" s="40" t="str">
        <f t="shared" si="2"/>
        <v>--</v>
      </c>
      <c r="I17" s="24"/>
      <c r="J17" s="115">
        <f>+J12-J16</f>
        <v>4071.0329999999994</v>
      </c>
      <c r="K17" s="115">
        <f>+K12-K16</f>
        <v>3989.1530000000021</v>
      </c>
      <c r="L17" s="40">
        <f t="shared" si="4"/>
        <v>0.97988716868667058</v>
      </c>
      <c r="M17" s="22"/>
      <c r="N17" s="115">
        <f>+N12-N16</f>
        <v>-546.76900000000001</v>
      </c>
      <c r="O17" s="115">
        <f>+O12-O16</f>
        <v>-496.53</v>
      </c>
      <c r="P17" s="40">
        <f t="shared" si="5"/>
        <v>0.90811659036997339</v>
      </c>
      <c r="Q17" s="115">
        <f>+Q12-Q16</f>
        <v>-4107.8339999999998</v>
      </c>
      <c r="R17" s="115">
        <f>+R12-R16</f>
        <v>-3911</v>
      </c>
      <c r="S17" s="40">
        <f t="shared" si="6"/>
        <v>0.95208326334511084</v>
      </c>
      <c r="T17" s="115">
        <f>+T12-T16</f>
        <v>-631.98599999999999</v>
      </c>
      <c r="U17" s="115">
        <f>+U12-U16</f>
        <v>-615.59999999999991</v>
      </c>
      <c r="V17" s="40">
        <f t="shared" si="7"/>
        <v>0.97407221046035819</v>
      </c>
      <c r="W17" s="22"/>
      <c r="X17" s="115">
        <f>+X12-X16</f>
        <v>-409.04200000000003</v>
      </c>
      <c r="Y17" s="115">
        <f>+Y12-Y16</f>
        <v>-432</v>
      </c>
      <c r="Z17" s="40">
        <f t="shared" si="8"/>
        <v>1.05612626576244</v>
      </c>
      <c r="AA17" s="115">
        <f>+AA12-AA16</f>
        <v>0</v>
      </c>
      <c r="AB17" s="115">
        <f>+AB12-AB16</f>
        <v>0</v>
      </c>
      <c r="AC17" s="40" t="str">
        <f t="shared" si="9"/>
        <v>--</v>
      </c>
      <c r="AD17" s="115">
        <f>+AD12-AD16</f>
        <v>-5695.6310000000012</v>
      </c>
      <c r="AE17" s="115">
        <f>+AE12-AE16</f>
        <v>-5455.13</v>
      </c>
      <c r="AF17" s="40">
        <f t="shared" si="11"/>
        <v>0.95777447661198534</v>
      </c>
      <c r="AG17" s="21"/>
      <c r="AH17" s="115">
        <f>+AH12-AH16</f>
        <v>8489.7100000000009</v>
      </c>
      <c r="AI17" s="115">
        <f>+AI12-AI16</f>
        <v>8298</v>
      </c>
      <c r="AJ17" s="40">
        <f t="shared" si="12"/>
        <v>0.97741854550979945</v>
      </c>
      <c r="AK17" s="115">
        <f>+AK12-AK16</f>
        <v>321.125</v>
      </c>
      <c r="AL17" s="115">
        <f>+AL12-AL16</f>
        <v>320</v>
      </c>
      <c r="AM17" s="40">
        <f t="shared" si="13"/>
        <v>0.99649669131957963</v>
      </c>
      <c r="AN17" s="115">
        <f>+AN12-AN16</f>
        <v>84.551000000000002</v>
      </c>
      <c r="AO17" s="115">
        <f>+AO12-AO16</f>
        <v>84</v>
      </c>
      <c r="AP17" s="40">
        <f t="shared" si="14"/>
        <v>0.99348322314342818</v>
      </c>
      <c r="AQ17" s="115">
        <f>+AQ12-AQ16</f>
        <v>8895.3860000000004</v>
      </c>
      <c r="AR17" s="115">
        <f>+AR12-AR16</f>
        <v>8702</v>
      </c>
      <c r="AS17" s="40">
        <f t="shared" si="16"/>
        <v>0.97825996533483761</v>
      </c>
      <c r="AT17" s="22"/>
      <c r="AU17" s="115">
        <f>+AU12-AU16</f>
        <v>411.08699999999999</v>
      </c>
      <c r="AV17" s="115">
        <f>+AV12-AV16</f>
        <v>308</v>
      </c>
      <c r="AW17" s="40">
        <f t="shared" si="17"/>
        <v>0.74923313069982755</v>
      </c>
      <c r="AX17" s="115">
        <f>+AX12-AX16</f>
        <v>73.59899999999999</v>
      </c>
      <c r="AY17" s="115">
        <f>+AY12-AY16</f>
        <v>68</v>
      </c>
      <c r="AZ17" s="40">
        <f t="shared" si="18"/>
        <v>0.92392559681517428</v>
      </c>
      <c r="BA17" s="115">
        <f>+BA12-BA16</f>
        <v>8.3809999999999931</v>
      </c>
      <c r="BB17" s="115">
        <f>+BB12-BB16</f>
        <v>-0.91700000000000159</v>
      </c>
      <c r="BC17" s="40">
        <f t="shared" si="19"/>
        <v>-0.10941415105596018</v>
      </c>
      <c r="BD17" s="21"/>
      <c r="BE17" s="115">
        <f>+BE12-BE16</f>
        <v>367.03999999999996</v>
      </c>
      <c r="BF17" s="115">
        <f>+BF12-BF16</f>
        <v>436</v>
      </c>
      <c r="BG17" s="40">
        <f t="shared" si="20"/>
        <v>1.1878814298169138</v>
      </c>
      <c r="BH17" s="115">
        <f>+BH12-BH16</f>
        <v>860.10699999999997</v>
      </c>
      <c r="BI17" s="115">
        <f>+BI12-BI16</f>
        <v>811.08300000000008</v>
      </c>
      <c r="BJ17" s="40">
        <f t="shared" si="22"/>
        <v>0.94300244039404413</v>
      </c>
      <c r="BK17" s="21"/>
      <c r="BL17" s="115">
        <f>+BL12-BL16</f>
        <v>45.671999999999912</v>
      </c>
      <c r="BM17" s="115">
        <f>+BM12-BM16</f>
        <v>130.20000000000005</v>
      </c>
      <c r="BN17" s="40">
        <f t="shared" si="23"/>
        <v>2.8507619548082039</v>
      </c>
      <c r="BO17" s="115">
        <f>+BO12-BO16</f>
        <v>-89.369999999999976</v>
      </c>
      <c r="BP17" s="115">
        <f>+BP12-BP16</f>
        <v>-144</v>
      </c>
      <c r="BQ17" s="40">
        <f t="shared" si="24"/>
        <v>1.6112789526686813</v>
      </c>
      <c r="BR17" s="115">
        <f>+BR12-BR16</f>
        <v>30.658999999999992</v>
      </c>
      <c r="BS17" s="115">
        <f>+BS12-BS16</f>
        <v>12</v>
      </c>
      <c r="BT17" s="40">
        <f t="shared" si="25"/>
        <v>0.39140219837568097</v>
      </c>
      <c r="BU17" s="21"/>
      <c r="BV17" s="115">
        <f>+BV12-BV16</f>
        <v>24.210000000000008</v>
      </c>
      <c r="BW17" s="115">
        <f>+BW12-BW16</f>
        <v>-67</v>
      </c>
      <c r="BX17" s="40">
        <f t="shared" si="26"/>
        <v>-2.7674514663362237</v>
      </c>
      <c r="BY17" s="115">
        <f>+BY12-BY16</f>
        <v>11.171000000000049</v>
      </c>
      <c r="BZ17" s="115">
        <f>+BZ12-BZ16</f>
        <v>-68.799999999999955</v>
      </c>
      <c r="CA17" s="40">
        <f t="shared" si="28"/>
        <v>-6.1588040461909994</v>
      </c>
      <c r="CB17" s="19"/>
      <c r="CC17" s="18"/>
      <c r="CD17" s="18"/>
    </row>
    <row r="18" spans="1:82" s="17" customFormat="1" ht="12.75" customHeight="1" x14ac:dyDescent="0.2">
      <c r="A18" s="49" t="s">
        <v>11</v>
      </c>
      <c r="B18" s="42">
        <f>ROUND(+AD18+AQ18+BH18+BY18,2)</f>
        <v>0</v>
      </c>
      <c r="C18" s="116">
        <f>+AE18+AR18+BI18+BZ18</f>
        <v>-0.2000000000007276</v>
      </c>
      <c r="D18" s="44" t="str">
        <f t="shared" si="1"/>
        <v>--</v>
      </c>
      <c r="E18" s="47"/>
      <c r="F18" s="116">
        <v>0</v>
      </c>
      <c r="G18" s="116">
        <v>0</v>
      </c>
      <c r="H18" s="44" t="str">
        <f t="shared" si="2"/>
        <v>--</v>
      </c>
      <c r="I18" s="46"/>
      <c r="J18" s="116">
        <f>+B18+F18</f>
        <v>0</v>
      </c>
      <c r="K18" s="116">
        <f>+C18+G18</f>
        <v>-0.2000000000007276</v>
      </c>
      <c r="L18" s="44" t="str">
        <f t="shared" si="4"/>
        <v>--</v>
      </c>
      <c r="M18" s="45"/>
      <c r="N18" s="116">
        <v>-546.77</v>
      </c>
      <c r="O18" s="116">
        <v>-496.5</v>
      </c>
      <c r="P18" s="44">
        <f t="shared" si="5"/>
        <v>0.90806006181758325</v>
      </c>
      <c r="Q18" s="116">
        <v>-4108.05</v>
      </c>
      <c r="R18" s="116">
        <f>-3911+0.4</f>
        <v>-3910.6</v>
      </c>
      <c r="S18" s="44">
        <f t="shared" si="6"/>
        <v>0.95193583330290521</v>
      </c>
      <c r="T18" s="116">
        <f>-631.99+0.012</f>
        <v>-631.97800000000007</v>
      </c>
      <c r="U18" s="116">
        <f>-624+0.8+8.4-0.3</f>
        <v>-615.1</v>
      </c>
      <c r="V18" s="44">
        <f t="shared" si="7"/>
        <v>0.97329337413644135</v>
      </c>
      <c r="W18" s="45"/>
      <c r="X18" s="116">
        <f>-409.13</f>
        <v>-409.13</v>
      </c>
      <c r="Y18" s="51">
        <v>-432</v>
      </c>
      <c r="Z18" s="44">
        <f t="shared" si="8"/>
        <v>1.0558991029746048</v>
      </c>
      <c r="AA18" s="116">
        <v>0</v>
      </c>
      <c r="AB18" s="116">
        <v>0</v>
      </c>
      <c r="AC18" s="44" t="str">
        <f t="shared" si="9"/>
        <v>--</v>
      </c>
      <c r="AD18" s="116">
        <f>+N18+Q18+T18+X18+AA18</f>
        <v>-5695.9279999999999</v>
      </c>
      <c r="AE18" s="116">
        <f>+O18+R18+U18+Y18+AB18</f>
        <v>-5454.2000000000007</v>
      </c>
      <c r="AF18" s="44">
        <f t="shared" si="11"/>
        <v>0.9575612613080785</v>
      </c>
      <c r="AG18" s="19"/>
      <c r="AH18" s="116">
        <v>4392.49</v>
      </c>
      <c r="AI18" s="116">
        <v>4205</v>
      </c>
      <c r="AJ18" s="44">
        <f t="shared" si="12"/>
        <v>0.95731578216455815</v>
      </c>
      <c r="AK18" s="116">
        <v>0</v>
      </c>
      <c r="AL18" s="116">
        <v>0</v>
      </c>
      <c r="AM18" s="44" t="str">
        <f t="shared" si="13"/>
        <v>--</v>
      </c>
      <c r="AN18" s="116">
        <v>123.97</v>
      </c>
      <c r="AO18" s="116">
        <v>118</v>
      </c>
      <c r="AP18" s="44">
        <f t="shared" si="14"/>
        <v>0.95184318786803257</v>
      </c>
      <c r="AQ18" s="116">
        <f>+AH18+AK18+AN18</f>
        <v>4516.46</v>
      </c>
      <c r="AR18" s="116">
        <f>+AI18+AL18+AO18</f>
        <v>4323</v>
      </c>
      <c r="AS18" s="44">
        <f t="shared" si="16"/>
        <v>0.95716556772339401</v>
      </c>
      <c r="AT18" s="45"/>
      <c r="AU18" s="116">
        <v>278.39</v>
      </c>
      <c r="AV18" s="116">
        <v>267</v>
      </c>
      <c r="AW18" s="44">
        <f t="shared" si="17"/>
        <v>0.95908617407234464</v>
      </c>
      <c r="AX18" s="116">
        <v>44.094999999999999</v>
      </c>
      <c r="AY18" s="116">
        <v>42</v>
      </c>
      <c r="AZ18" s="44">
        <f t="shared" si="18"/>
        <v>0.95248894432475339</v>
      </c>
      <c r="BA18" s="116">
        <v>18.68</v>
      </c>
      <c r="BB18" s="116">
        <v>18</v>
      </c>
      <c r="BC18" s="44">
        <f t="shared" si="19"/>
        <v>0.96359743040685231</v>
      </c>
      <c r="BD18" s="19"/>
      <c r="BE18" s="116">
        <v>716.48</v>
      </c>
      <c r="BF18" s="116">
        <v>686</v>
      </c>
      <c r="BG18" s="44">
        <f t="shared" si="20"/>
        <v>0.95745868691380076</v>
      </c>
      <c r="BH18" s="116">
        <f>+AU18+AX18+BA18+BE18</f>
        <v>1057.645</v>
      </c>
      <c r="BI18" s="113">
        <f>+AV18+AY18+BB18+BF18</f>
        <v>1013</v>
      </c>
      <c r="BJ18" s="44">
        <f t="shared" si="22"/>
        <v>0.95778829380368646</v>
      </c>
      <c r="BK18" s="19"/>
      <c r="BL18" s="116">
        <v>59.76</v>
      </c>
      <c r="BM18" s="116">
        <v>58</v>
      </c>
      <c r="BN18" s="44">
        <f t="shared" si="23"/>
        <v>0.97054886211512725</v>
      </c>
      <c r="BO18" s="116">
        <v>28.062999999999999</v>
      </c>
      <c r="BP18" s="116">
        <v>27</v>
      </c>
      <c r="BQ18" s="44">
        <f t="shared" si="24"/>
        <v>0.96212094216584121</v>
      </c>
      <c r="BR18" s="116">
        <v>22.32</v>
      </c>
      <c r="BS18" s="116">
        <v>22</v>
      </c>
      <c r="BT18" s="44">
        <f t="shared" si="25"/>
        <v>0.98566308243727596</v>
      </c>
      <c r="BU18" s="19"/>
      <c r="BV18" s="116">
        <v>11.68</v>
      </c>
      <c r="BW18" s="116">
        <v>11</v>
      </c>
      <c r="BX18" s="44">
        <f t="shared" si="26"/>
        <v>0.94178082191780821</v>
      </c>
      <c r="BY18" s="116">
        <f>+BL18+BO18+BR18+BV18</f>
        <v>121.82300000000001</v>
      </c>
      <c r="BZ18" s="116">
        <f>+BM18+BP18+BS18+BW18</f>
        <v>118</v>
      </c>
      <c r="CA18" s="44">
        <f t="shared" si="28"/>
        <v>0.96861840539142852</v>
      </c>
      <c r="CB18" s="27"/>
      <c r="CC18" s="18"/>
      <c r="CD18" s="18"/>
    </row>
    <row r="19" spans="1:82" s="17" customFormat="1" ht="12.75" customHeight="1" x14ac:dyDescent="0.2">
      <c r="A19" s="43" t="s">
        <v>10</v>
      </c>
      <c r="B19" s="42">
        <f>+B17-B18</f>
        <v>4071.0329999999994</v>
      </c>
      <c r="C19" s="115">
        <f>+C17-C18</f>
        <v>3989.353000000001</v>
      </c>
      <c r="D19" s="40">
        <f t="shared" si="1"/>
        <v>0.97993629626682011</v>
      </c>
      <c r="E19" s="25"/>
      <c r="F19" s="115">
        <f>+F17-F18</f>
        <v>0</v>
      </c>
      <c r="G19" s="115">
        <f>+G17-G18</f>
        <v>0</v>
      </c>
      <c r="H19" s="40" t="str">
        <f t="shared" si="2"/>
        <v>--</v>
      </c>
      <c r="I19" s="24"/>
      <c r="J19" s="115">
        <f>+J17-J18</f>
        <v>4071.0329999999994</v>
      </c>
      <c r="K19" s="115">
        <f>+K17-K18</f>
        <v>3989.3530000000028</v>
      </c>
      <c r="L19" s="40">
        <f t="shared" si="4"/>
        <v>0.97993629626682055</v>
      </c>
      <c r="M19" s="22"/>
      <c r="N19" s="115">
        <f>+N17-N18</f>
        <v>9.9999999997635314E-4</v>
      </c>
      <c r="O19" s="115">
        <f>+O17-O18</f>
        <v>-2.9999999999972715E-2</v>
      </c>
      <c r="P19" s="40">
        <f t="shared" si="5"/>
        <v>-30.000000000682121</v>
      </c>
      <c r="Q19" s="115">
        <f>+Q17-Q18</f>
        <v>0.21600000000034925</v>
      </c>
      <c r="R19" s="115">
        <f>+R17-R18</f>
        <v>-0.40000000000009095</v>
      </c>
      <c r="S19" s="40">
        <f t="shared" si="6"/>
        <v>-1.8518518518492786</v>
      </c>
      <c r="T19" s="115">
        <f>+T17-T18</f>
        <v>-7.9999999999245119E-3</v>
      </c>
      <c r="U19" s="115">
        <f>+U17-U18</f>
        <v>-0.49999999999988631</v>
      </c>
      <c r="V19" s="40">
        <f t="shared" si="7"/>
        <v>62.50000000057554</v>
      </c>
      <c r="W19" s="22"/>
      <c r="X19" s="115">
        <f>+X17-X18</f>
        <v>8.7999999999965439E-2</v>
      </c>
      <c r="Y19" s="115">
        <f>+Y17-Y18</f>
        <v>0</v>
      </c>
      <c r="Z19" s="40">
        <f t="shared" si="8"/>
        <v>0</v>
      </c>
      <c r="AA19" s="115">
        <f>+AA17-AA18</f>
        <v>0</v>
      </c>
      <c r="AB19" s="115">
        <f>+AB17-AB18</f>
        <v>0</v>
      </c>
      <c r="AC19" s="40" t="str">
        <f t="shared" si="9"/>
        <v>--</v>
      </c>
      <c r="AD19" s="115">
        <f>+AD17-AD18</f>
        <v>0.29699999999866122</v>
      </c>
      <c r="AE19" s="115">
        <f>+AE17-AE18</f>
        <v>-0.92999999999938154</v>
      </c>
      <c r="AF19" s="40">
        <f t="shared" si="11"/>
        <v>-3.1313131313251641</v>
      </c>
      <c r="AG19" s="21"/>
      <c r="AH19" s="115">
        <f>+AH17-AH18</f>
        <v>4097.2200000000012</v>
      </c>
      <c r="AI19" s="115">
        <f>+AI17-AI18</f>
        <v>4093</v>
      </c>
      <c r="AJ19" s="40">
        <f t="shared" si="12"/>
        <v>0.99897003333967882</v>
      </c>
      <c r="AK19" s="115">
        <f>+AK17-AK18</f>
        <v>321.125</v>
      </c>
      <c r="AL19" s="115">
        <f>+AL17-AL18</f>
        <v>320</v>
      </c>
      <c r="AM19" s="40">
        <f t="shared" si="13"/>
        <v>0.99649669131957963</v>
      </c>
      <c r="AN19" s="115">
        <f>+AN17-AN18</f>
        <v>-39.418999999999997</v>
      </c>
      <c r="AO19" s="115">
        <f>+AO17-AO18</f>
        <v>-34</v>
      </c>
      <c r="AP19" s="40">
        <f t="shared" si="14"/>
        <v>0.86252822243080751</v>
      </c>
      <c r="AQ19" s="115">
        <f>+AQ17-AQ18</f>
        <v>4378.9260000000004</v>
      </c>
      <c r="AR19" s="115">
        <f>+AR17-AR18</f>
        <v>4379</v>
      </c>
      <c r="AS19" s="40">
        <f t="shared" si="16"/>
        <v>1.000016899120926</v>
      </c>
      <c r="AT19" s="22"/>
      <c r="AU19" s="115">
        <f>+AU17-AU18</f>
        <v>132.697</v>
      </c>
      <c r="AV19" s="115">
        <f>+AV17-AV18</f>
        <v>41</v>
      </c>
      <c r="AW19" s="40">
        <f t="shared" si="17"/>
        <v>0.30897458118872317</v>
      </c>
      <c r="AX19" s="115">
        <f>+AX17-AX18</f>
        <v>29.503999999999991</v>
      </c>
      <c r="AY19" s="115">
        <f>+AY17-AY18</f>
        <v>26</v>
      </c>
      <c r="AZ19" s="40">
        <f t="shared" si="18"/>
        <v>0.88123644251626931</v>
      </c>
      <c r="BA19" s="115">
        <f>+BA17-BA18</f>
        <v>-10.299000000000007</v>
      </c>
      <c r="BB19" s="115">
        <f>+BB17-BB18</f>
        <v>-18.917000000000002</v>
      </c>
      <c r="BC19" s="40">
        <f t="shared" si="19"/>
        <v>1.8367802699291182</v>
      </c>
      <c r="BD19" s="21"/>
      <c r="BE19" s="115">
        <f>+BE17-BE18</f>
        <v>-349.44000000000005</v>
      </c>
      <c r="BF19" s="115">
        <f>+BF17-BF18</f>
        <v>-250</v>
      </c>
      <c r="BG19" s="40">
        <f t="shared" si="20"/>
        <v>0.71543040293040283</v>
      </c>
      <c r="BH19" s="115">
        <f>+BH17-BH18</f>
        <v>-197.53800000000001</v>
      </c>
      <c r="BI19" s="115">
        <f>+BI17-BI18</f>
        <v>-201.91699999999992</v>
      </c>
      <c r="BJ19" s="40">
        <f t="shared" si="22"/>
        <v>1.022167886685093</v>
      </c>
      <c r="BK19" s="21"/>
      <c r="BL19" s="115">
        <f>+BL17-BL18</f>
        <v>-14.088000000000086</v>
      </c>
      <c r="BM19" s="115">
        <f>+BM17-BM18</f>
        <v>72.200000000000045</v>
      </c>
      <c r="BN19" s="40">
        <f t="shared" si="23"/>
        <v>-5.1249290176036064</v>
      </c>
      <c r="BO19" s="115">
        <f>+BO17-BO18</f>
        <v>-117.43299999999998</v>
      </c>
      <c r="BP19" s="115">
        <f>+BP17-BP18</f>
        <v>-171</v>
      </c>
      <c r="BQ19" s="40">
        <f t="shared" si="24"/>
        <v>1.4561494639496566</v>
      </c>
      <c r="BR19" s="115">
        <f>+BR17-BR18</f>
        <v>8.3389999999999915</v>
      </c>
      <c r="BS19" s="115">
        <f>+BS17-BS18</f>
        <v>-10</v>
      </c>
      <c r="BT19" s="40">
        <f t="shared" si="25"/>
        <v>-1.1991845545029391</v>
      </c>
      <c r="BU19" s="21"/>
      <c r="BV19" s="115">
        <f>+BV17-BV18</f>
        <v>12.530000000000008</v>
      </c>
      <c r="BW19" s="115">
        <f>+BW17-BW18</f>
        <v>-78</v>
      </c>
      <c r="BX19" s="40">
        <f t="shared" si="26"/>
        <v>-6.2250598563447683</v>
      </c>
      <c r="BY19" s="115">
        <f>+BY17-BY18</f>
        <v>-110.65199999999996</v>
      </c>
      <c r="BZ19" s="115">
        <f>+BZ17-BZ18</f>
        <v>-186.79999999999995</v>
      </c>
      <c r="CA19" s="40">
        <f t="shared" si="28"/>
        <v>1.6881755413368038</v>
      </c>
      <c r="CB19" s="19"/>
      <c r="CC19" s="18"/>
      <c r="CD19" s="18"/>
    </row>
    <row r="20" spans="1:82" s="17" customFormat="1" ht="12.75" customHeight="1" x14ac:dyDescent="0.2">
      <c r="A20" s="43" t="s">
        <v>9</v>
      </c>
      <c r="B20" s="42">
        <f>+AD20+AQ20+BH20+BY20</f>
        <v>-2799</v>
      </c>
      <c r="C20" s="115">
        <f>+AE20+AR20+BI20+BZ20</f>
        <v>-1993.7</v>
      </c>
      <c r="D20" s="40">
        <f t="shared" si="1"/>
        <v>0.71229010360843159</v>
      </c>
      <c r="E20" s="47"/>
      <c r="F20" s="115">
        <v>0</v>
      </c>
      <c r="G20" s="115">
        <v>0</v>
      </c>
      <c r="H20" s="40" t="str">
        <f t="shared" si="2"/>
        <v>--</v>
      </c>
      <c r="I20" s="46"/>
      <c r="J20" s="115">
        <f>+B20+F20</f>
        <v>-2799</v>
      </c>
      <c r="K20" s="115">
        <f>+C20+G20</f>
        <v>-1993.7</v>
      </c>
      <c r="L20" s="40">
        <f t="shared" si="4"/>
        <v>0.71229010360843159</v>
      </c>
      <c r="M20" s="45"/>
      <c r="N20" s="115">
        <v>0</v>
      </c>
      <c r="O20" s="115">
        <v>0</v>
      </c>
      <c r="P20" s="40" t="str">
        <f t="shared" si="5"/>
        <v>--</v>
      </c>
      <c r="Q20" s="115">
        <v>0</v>
      </c>
      <c r="R20" s="115">
        <v>0</v>
      </c>
      <c r="S20" s="40" t="str">
        <f t="shared" si="6"/>
        <v>--</v>
      </c>
      <c r="T20" s="115">
        <v>-2799</v>
      </c>
      <c r="U20" s="115">
        <f>-1994+0.3</f>
        <v>-1993.7</v>
      </c>
      <c r="V20" s="40">
        <f t="shared" si="7"/>
        <v>0.71229010360843159</v>
      </c>
      <c r="W20" s="45"/>
      <c r="X20" s="115">
        <v>0</v>
      </c>
      <c r="Y20" s="115">
        <v>0</v>
      </c>
      <c r="Z20" s="40" t="str">
        <f t="shared" si="8"/>
        <v>--</v>
      </c>
      <c r="AA20" s="115">
        <v>0</v>
      </c>
      <c r="AB20" s="115">
        <v>0</v>
      </c>
      <c r="AC20" s="40" t="str">
        <f t="shared" si="9"/>
        <v>--</v>
      </c>
      <c r="AD20" s="115">
        <f>+N20+Q20+T20+X20+AA20</f>
        <v>-2799</v>
      </c>
      <c r="AE20" s="115">
        <f>+O20+R20+U20+Y20+AB20</f>
        <v>-1993.7</v>
      </c>
      <c r="AF20" s="40">
        <f t="shared" si="11"/>
        <v>0.71229010360843159</v>
      </c>
      <c r="AG20" s="19"/>
      <c r="AH20" s="115">
        <v>0</v>
      </c>
      <c r="AI20" s="115">
        <v>0</v>
      </c>
      <c r="AJ20" s="40" t="str">
        <f t="shared" si="12"/>
        <v>--</v>
      </c>
      <c r="AK20" s="115">
        <v>0</v>
      </c>
      <c r="AL20" s="115">
        <v>0</v>
      </c>
      <c r="AM20" s="40" t="str">
        <f t="shared" si="13"/>
        <v>--</v>
      </c>
      <c r="AN20" s="115">
        <v>0</v>
      </c>
      <c r="AO20" s="115">
        <v>0</v>
      </c>
      <c r="AP20" s="40" t="str">
        <f t="shared" si="14"/>
        <v>--</v>
      </c>
      <c r="AQ20" s="115">
        <f>+AH20+AK20+AN20</f>
        <v>0</v>
      </c>
      <c r="AR20" s="115">
        <f>+AI20+AL20+AO20</f>
        <v>0</v>
      </c>
      <c r="AS20" s="40" t="str">
        <f t="shared" si="16"/>
        <v>--</v>
      </c>
      <c r="AT20" s="45"/>
      <c r="AU20" s="115">
        <v>0</v>
      </c>
      <c r="AV20" s="115">
        <v>0</v>
      </c>
      <c r="AW20" s="40" t="str">
        <f t="shared" si="17"/>
        <v>--</v>
      </c>
      <c r="AX20" s="115">
        <v>0</v>
      </c>
      <c r="AY20" s="115">
        <v>0</v>
      </c>
      <c r="AZ20" s="40" t="str">
        <f t="shared" si="18"/>
        <v>--</v>
      </c>
      <c r="BA20" s="115">
        <v>0</v>
      </c>
      <c r="BB20" s="115">
        <v>0</v>
      </c>
      <c r="BC20" s="40" t="str">
        <f t="shared" si="19"/>
        <v>--</v>
      </c>
      <c r="BD20" s="19"/>
      <c r="BE20" s="115">
        <v>0</v>
      </c>
      <c r="BF20" s="115">
        <v>0</v>
      </c>
      <c r="BG20" s="40" t="str">
        <f t="shared" si="20"/>
        <v>--</v>
      </c>
      <c r="BH20" s="115">
        <f>+AU20+AX20+BA20+BE20</f>
        <v>0</v>
      </c>
      <c r="BI20" s="50">
        <f>+AV20+AY20+BB20+BF20</f>
        <v>0</v>
      </c>
      <c r="BJ20" s="40" t="str">
        <f t="shared" si="22"/>
        <v>--</v>
      </c>
      <c r="BK20" s="19"/>
      <c r="BL20" s="115">
        <v>0</v>
      </c>
      <c r="BM20" s="115">
        <v>0</v>
      </c>
      <c r="BN20" s="40" t="str">
        <f t="shared" si="23"/>
        <v>--</v>
      </c>
      <c r="BO20" s="115">
        <v>0</v>
      </c>
      <c r="BP20" s="115">
        <v>0</v>
      </c>
      <c r="BQ20" s="40" t="str">
        <f t="shared" si="24"/>
        <v>--</v>
      </c>
      <c r="BR20" s="115">
        <v>0</v>
      </c>
      <c r="BS20" s="115">
        <v>0</v>
      </c>
      <c r="BT20" s="40" t="str">
        <f t="shared" si="25"/>
        <v>--</v>
      </c>
      <c r="BU20" s="19"/>
      <c r="BV20" s="115">
        <v>0</v>
      </c>
      <c r="BW20" s="115">
        <v>0</v>
      </c>
      <c r="BX20" s="40" t="str">
        <f t="shared" si="26"/>
        <v>--</v>
      </c>
      <c r="BY20" s="115">
        <f>+BL20+BO20+BR20+BV20</f>
        <v>0</v>
      </c>
      <c r="BZ20" s="115">
        <f>+BS20+BW20+BP20+BM20</f>
        <v>0</v>
      </c>
      <c r="CA20" s="40" t="str">
        <f t="shared" si="28"/>
        <v>--</v>
      </c>
      <c r="CB20" s="19"/>
      <c r="CC20" s="18"/>
      <c r="CD20" s="18"/>
    </row>
    <row r="21" spans="1:82" s="17" customFormat="1" ht="12.75" customHeight="1" x14ac:dyDescent="0.2">
      <c r="A21" s="49" t="s">
        <v>8</v>
      </c>
      <c r="B21" s="48">
        <f>ROUND(+AD21+AQ21+BH21+BY21,2)</f>
        <v>0</v>
      </c>
      <c r="C21" s="48">
        <f>+AE21+AR21+BI21+BZ21</f>
        <v>-0.49999999999995381</v>
      </c>
      <c r="D21" s="44" t="str">
        <f t="shared" si="1"/>
        <v>--</v>
      </c>
      <c r="E21" s="47"/>
      <c r="F21" s="113">
        <v>0</v>
      </c>
      <c r="G21" s="113">
        <v>0.2</v>
      </c>
      <c r="H21" s="44" t="str">
        <f t="shared" si="2"/>
        <v>--</v>
      </c>
      <c r="I21" s="46"/>
      <c r="J21" s="113">
        <f>+B21+F21</f>
        <v>0</v>
      </c>
      <c r="K21" s="113">
        <f>+C21+G21+0.4</f>
        <v>0.10000000000004622</v>
      </c>
      <c r="L21" s="44" t="str">
        <f t="shared" si="4"/>
        <v>--</v>
      </c>
      <c r="M21" s="45"/>
      <c r="N21" s="113">
        <v>0</v>
      </c>
      <c r="O21" s="113">
        <v>0</v>
      </c>
      <c r="P21" s="44" t="str">
        <f t="shared" si="5"/>
        <v>--</v>
      </c>
      <c r="Q21" s="113">
        <v>0</v>
      </c>
      <c r="R21" s="113">
        <v>0</v>
      </c>
      <c r="S21" s="44" t="str">
        <f t="shared" si="6"/>
        <v>--</v>
      </c>
      <c r="T21" s="113">
        <v>-2799</v>
      </c>
      <c r="U21" s="113">
        <f>-1994.3</f>
        <v>-1994.3</v>
      </c>
      <c r="V21" s="44">
        <f t="shared" si="7"/>
        <v>0.71250446588067162</v>
      </c>
      <c r="W21" s="45"/>
      <c r="X21" s="113">
        <v>0</v>
      </c>
      <c r="Y21" s="113">
        <v>0</v>
      </c>
      <c r="Z21" s="44" t="str">
        <f t="shared" si="8"/>
        <v>--</v>
      </c>
      <c r="AA21" s="113">
        <v>0</v>
      </c>
      <c r="AB21" s="113">
        <v>0</v>
      </c>
      <c r="AC21" s="44" t="str">
        <f t="shared" si="9"/>
        <v>--</v>
      </c>
      <c r="AD21" s="113">
        <f>+N21+Q21+T21+X21+AA21</f>
        <v>-2799</v>
      </c>
      <c r="AE21" s="113">
        <f>+O21+R21+U21+Y21+AB21</f>
        <v>-1994.3</v>
      </c>
      <c r="AF21" s="44">
        <f t="shared" si="11"/>
        <v>0.71250446588067162</v>
      </c>
      <c r="AG21" s="19"/>
      <c r="AH21" s="113">
        <f>2099.06+0.568</f>
        <v>2099.6280000000002</v>
      </c>
      <c r="AI21" s="113">
        <v>1495</v>
      </c>
      <c r="AJ21" s="44">
        <f t="shared" si="12"/>
        <v>0.71203089309153811</v>
      </c>
      <c r="AK21" s="113">
        <v>195.93</v>
      </c>
      <c r="AL21" s="113">
        <v>139</v>
      </c>
      <c r="AM21" s="44">
        <f t="shared" si="13"/>
        <v>0.70943704384218853</v>
      </c>
      <c r="AN21" s="113">
        <v>50.634999999999998</v>
      </c>
      <c r="AO21" s="113">
        <v>36</v>
      </c>
      <c r="AP21" s="44">
        <f t="shared" si="14"/>
        <v>0.71097067245976109</v>
      </c>
      <c r="AQ21" s="113">
        <f>+AH21+AK21+AN21</f>
        <v>2346.1930000000002</v>
      </c>
      <c r="AR21" s="113">
        <f>+AI21+AL21+AO21</f>
        <v>1670</v>
      </c>
      <c r="AS21" s="44">
        <f t="shared" si="16"/>
        <v>0.71179139994024354</v>
      </c>
      <c r="AT21" s="45"/>
      <c r="AU21" s="113">
        <v>102.21</v>
      </c>
      <c r="AV21" s="113">
        <v>73</v>
      </c>
      <c r="AW21" s="44">
        <f t="shared" si="17"/>
        <v>0.71421583015360535</v>
      </c>
      <c r="AX21" s="113">
        <v>17.611000000000001</v>
      </c>
      <c r="AY21" s="113">
        <v>13</v>
      </c>
      <c r="AZ21" s="44">
        <f t="shared" si="18"/>
        <v>0.73817500425870197</v>
      </c>
      <c r="BA21" s="113">
        <v>6.8449999999999998</v>
      </c>
      <c r="BB21" s="113">
        <v>5</v>
      </c>
      <c r="BC21" s="44">
        <f t="shared" si="19"/>
        <v>0.73046018991964945</v>
      </c>
      <c r="BD21" s="19"/>
      <c r="BE21" s="113">
        <v>286.19</v>
      </c>
      <c r="BF21" s="113">
        <v>204</v>
      </c>
      <c r="BG21" s="44">
        <f t="shared" si="20"/>
        <v>0.71281316607847933</v>
      </c>
      <c r="BH21" s="113">
        <f>+AU21+AX21+BA21+BE21</f>
        <v>412.85599999999999</v>
      </c>
      <c r="BI21" s="113">
        <f>+AV21+AY21+BB21+BF21</f>
        <v>295</v>
      </c>
      <c r="BJ21" s="44">
        <f t="shared" si="22"/>
        <v>0.71453484992346006</v>
      </c>
      <c r="BK21" s="19"/>
      <c r="BL21" s="113">
        <v>19.763000000000002</v>
      </c>
      <c r="BM21" s="113">
        <v>14</v>
      </c>
      <c r="BN21" s="44">
        <f t="shared" si="23"/>
        <v>0.70839447452309867</v>
      </c>
      <c r="BO21" s="113">
        <v>10.041</v>
      </c>
      <c r="BP21" s="113">
        <v>7</v>
      </c>
      <c r="BQ21" s="44">
        <f t="shared" si="24"/>
        <v>0.6971417189522956</v>
      </c>
      <c r="BR21" s="113">
        <v>6.4169999999999998</v>
      </c>
      <c r="BS21" s="113">
        <v>5</v>
      </c>
      <c r="BT21" s="44">
        <f t="shared" si="25"/>
        <v>0.77918030232195734</v>
      </c>
      <c r="BU21" s="19"/>
      <c r="BV21" s="113">
        <v>3.73</v>
      </c>
      <c r="BW21" s="113">
        <v>2.8</v>
      </c>
      <c r="BX21" s="44">
        <f t="shared" si="26"/>
        <v>0.75067024128686322</v>
      </c>
      <c r="BY21" s="113">
        <f>+BL21+BO21+BR21+BV21</f>
        <v>39.951000000000001</v>
      </c>
      <c r="BZ21" s="113">
        <f>+BM21+BP21+BS21+BW21</f>
        <v>28.8</v>
      </c>
      <c r="CA21" s="44">
        <f t="shared" si="28"/>
        <v>0.72088308177517457</v>
      </c>
      <c r="CB21" s="27"/>
      <c r="CC21" s="18"/>
      <c r="CD21" s="18"/>
    </row>
    <row r="22" spans="1:82" s="17" customFormat="1" ht="12.75" customHeight="1" x14ac:dyDescent="0.2">
      <c r="A22" s="43" t="s">
        <v>7</v>
      </c>
      <c r="B22" s="42">
        <f>+B19+B20-B21</f>
        <v>1272.0329999999994</v>
      </c>
      <c r="C22" s="115">
        <f>+C19+C20-C21</f>
        <v>1996.1530000000009</v>
      </c>
      <c r="D22" s="40">
        <f t="shared" si="1"/>
        <v>1.5692619609711398</v>
      </c>
      <c r="E22" s="25"/>
      <c r="F22" s="115">
        <f>+F19+F20-F21</f>
        <v>0</v>
      </c>
      <c r="G22" s="115">
        <f>+G19+G20-G21</f>
        <v>-0.2</v>
      </c>
      <c r="H22" s="40" t="str">
        <f t="shared" si="2"/>
        <v>--</v>
      </c>
      <c r="I22" s="24"/>
      <c r="J22" s="115">
        <f>+J19+J20+J21</f>
        <v>1272.0329999999994</v>
      </c>
      <c r="K22" s="115">
        <f>+K19+K20+K21</f>
        <v>1995.7530000000029</v>
      </c>
      <c r="L22" s="40">
        <f t="shared" si="4"/>
        <v>1.5689475037204252</v>
      </c>
      <c r="M22" s="22"/>
      <c r="N22" s="115">
        <f>+N19+N20-N21</f>
        <v>9.9999999997635314E-4</v>
      </c>
      <c r="O22" s="115">
        <f>+O19+O20-O21</f>
        <v>-2.9999999999972715E-2</v>
      </c>
      <c r="P22" s="40">
        <f t="shared" si="5"/>
        <v>-30.000000000682121</v>
      </c>
      <c r="Q22" s="115">
        <f>+Q20+Q19-Q21</f>
        <v>0.21600000000034925</v>
      </c>
      <c r="R22" s="115">
        <f>+R20+R19-R21</f>
        <v>-0.40000000000009095</v>
      </c>
      <c r="S22" s="40">
        <f t="shared" si="6"/>
        <v>-1.8518518518492786</v>
      </c>
      <c r="T22" s="115">
        <f>+T20+T19-T21</f>
        <v>-7.9999999998108251E-3</v>
      </c>
      <c r="U22" s="115">
        <f>+U20+U19-U21</f>
        <v>0.10000000000013642</v>
      </c>
      <c r="V22" s="40">
        <f t="shared" si="7"/>
        <v>-12.500000000312639</v>
      </c>
      <c r="W22" s="22"/>
      <c r="X22" s="115">
        <f>+X20+X19-X21</f>
        <v>8.7999999999965439E-2</v>
      </c>
      <c r="Y22" s="115">
        <f>+Y20+Y19-Y21</f>
        <v>0</v>
      </c>
      <c r="Z22" s="40">
        <f t="shared" si="8"/>
        <v>0</v>
      </c>
      <c r="AA22" s="115">
        <f>+AA20+AA19-AA21</f>
        <v>0</v>
      </c>
      <c r="AB22" s="115">
        <f>+AB20+AB19-AB21</f>
        <v>0</v>
      </c>
      <c r="AC22" s="40" t="str">
        <f t="shared" si="9"/>
        <v>--</v>
      </c>
      <c r="AD22" s="115">
        <f>+AD20+AD19-AD21</f>
        <v>0.29699999999866122</v>
      </c>
      <c r="AE22" s="115">
        <f>+AE20+AE19-AE21</f>
        <v>-0.32999999999947249</v>
      </c>
      <c r="AF22" s="40">
        <f t="shared" si="11"/>
        <v>-1.1111111111143435</v>
      </c>
      <c r="AG22" s="21"/>
      <c r="AH22" s="115">
        <f>+AH20+AH19-AH21</f>
        <v>1997.592000000001</v>
      </c>
      <c r="AI22" s="115">
        <f>+AI20+AI19-AI21</f>
        <v>2598</v>
      </c>
      <c r="AJ22" s="40">
        <f t="shared" si="12"/>
        <v>1.3005658813211101</v>
      </c>
      <c r="AK22" s="115">
        <f>+AK20+AK19-AK21</f>
        <v>125.19499999999999</v>
      </c>
      <c r="AL22" s="115">
        <f>+AL20+AL19-AL21</f>
        <v>181</v>
      </c>
      <c r="AM22" s="40">
        <f t="shared" si="13"/>
        <v>1.4457446383641519</v>
      </c>
      <c r="AN22" s="115">
        <f>+AN20+AN19-AN21</f>
        <v>-90.054000000000002</v>
      </c>
      <c r="AO22" s="115">
        <f>+AO20+AO19-AO21</f>
        <v>-70</v>
      </c>
      <c r="AP22" s="40">
        <f t="shared" si="14"/>
        <v>0.77731139094321189</v>
      </c>
      <c r="AQ22" s="115">
        <f>+AQ20+AQ19-AQ21</f>
        <v>2032.7330000000002</v>
      </c>
      <c r="AR22" s="115">
        <f>+AR20+AR19-AR21</f>
        <v>2709</v>
      </c>
      <c r="AS22" s="40">
        <f t="shared" si="16"/>
        <v>1.332688552800589</v>
      </c>
      <c r="AT22" s="22"/>
      <c r="AU22" s="115">
        <f>+AU20+AU19-AU21</f>
        <v>30.487000000000009</v>
      </c>
      <c r="AV22" s="115">
        <f>+AV20+AV19-AV21</f>
        <v>-32</v>
      </c>
      <c r="AW22" s="40">
        <f t="shared" si="17"/>
        <v>-1.0496277101715483</v>
      </c>
      <c r="AX22" s="115">
        <f>+AX20+AX19-AX21</f>
        <v>11.89299999999999</v>
      </c>
      <c r="AY22" s="115">
        <f>+AY20+AY19-AY21</f>
        <v>13</v>
      </c>
      <c r="AZ22" s="40">
        <f t="shared" si="18"/>
        <v>1.0930799630034482</v>
      </c>
      <c r="BA22" s="115">
        <f>+BA20+BA19-BA21</f>
        <v>-17.144000000000005</v>
      </c>
      <c r="BB22" s="115">
        <f>+BB20+BB19-BB21</f>
        <v>-23.917000000000002</v>
      </c>
      <c r="BC22" s="40">
        <f t="shared" si="19"/>
        <v>1.3950653289780677</v>
      </c>
      <c r="BD22" s="21"/>
      <c r="BE22" s="115">
        <f>+BE20+BE19-BE21</f>
        <v>-635.63000000000011</v>
      </c>
      <c r="BF22" s="115">
        <f>+BF20+BF19-BF21</f>
        <v>-454</v>
      </c>
      <c r="BG22" s="40">
        <f t="shared" si="20"/>
        <v>0.71425200195082028</v>
      </c>
      <c r="BH22" s="115">
        <f>+BH20+BH19-BH21</f>
        <v>-610.39400000000001</v>
      </c>
      <c r="BI22" s="115">
        <f>+BI20+BI19-BI21</f>
        <v>-496.91699999999992</v>
      </c>
      <c r="BJ22" s="40">
        <f t="shared" si="22"/>
        <v>0.81409220929432446</v>
      </c>
      <c r="BK22" s="21"/>
      <c r="BL22" s="115">
        <f>+BL20+BL19-BL21</f>
        <v>-33.851000000000084</v>
      </c>
      <c r="BM22" s="115">
        <f>+BM20+BM19-BM21</f>
        <v>58.200000000000045</v>
      </c>
      <c r="BN22" s="40">
        <f t="shared" si="23"/>
        <v>-1.7192992821482349</v>
      </c>
      <c r="BO22" s="115">
        <f>+BO20+BO19-BO21</f>
        <v>-127.47399999999998</v>
      </c>
      <c r="BP22" s="115">
        <f>+BP20+BP19-BP21</f>
        <v>-178</v>
      </c>
      <c r="BQ22" s="41">
        <f t="shared" si="24"/>
        <v>1.3963631799425769</v>
      </c>
      <c r="BR22" s="115">
        <f>+BR20+BR19-BR21</f>
        <v>1.9219999999999917</v>
      </c>
      <c r="BS22" s="115">
        <f>+BS19+BS20-BS21</f>
        <v>-15</v>
      </c>
      <c r="BT22" s="40">
        <f t="shared" si="25"/>
        <v>-7.8043704474506059</v>
      </c>
      <c r="BU22" s="21"/>
      <c r="BV22" s="115">
        <f>+BV20+BV19-BV21</f>
        <v>8.8000000000000078</v>
      </c>
      <c r="BW22" s="115">
        <f>+BW20+BW19-BW21</f>
        <v>-80.8</v>
      </c>
      <c r="BX22" s="40">
        <f t="shared" si="26"/>
        <v>-9.1818181818181728</v>
      </c>
      <c r="BY22" s="115">
        <f>+BY20+BY19-BY21</f>
        <v>-150.60299999999995</v>
      </c>
      <c r="BZ22" s="115">
        <f>+BZ20+BZ19-BZ21</f>
        <v>-215.59999999999997</v>
      </c>
      <c r="CA22" s="40">
        <f t="shared" si="28"/>
        <v>1.4315783882127184</v>
      </c>
      <c r="CB22" s="19"/>
      <c r="CC22" s="18"/>
      <c r="CD22" s="18"/>
    </row>
    <row r="23" spans="1:82" s="17" customFormat="1" ht="12.75" customHeight="1" x14ac:dyDescent="0.2">
      <c r="A23" s="39" t="s">
        <v>6</v>
      </c>
      <c r="B23" s="38">
        <f>+AD23+AQ23+BH23+BY23</f>
        <v>-6235.0520000000015</v>
      </c>
      <c r="C23" s="114">
        <f>+AE23+AR23+BI23+BZ23</f>
        <v>-6608.15</v>
      </c>
      <c r="D23" s="37">
        <f t="shared" si="1"/>
        <v>1.0598387952498227</v>
      </c>
      <c r="E23" s="33"/>
      <c r="F23" s="114">
        <v>-1733.7070000000001</v>
      </c>
      <c r="G23" s="114">
        <f>-2220</f>
        <v>-2220</v>
      </c>
      <c r="H23" s="37">
        <f t="shared" si="2"/>
        <v>1.2804931859881743</v>
      </c>
      <c r="I23" s="32"/>
      <c r="J23" s="114">
        <f t="shared" ref="J23:K25" si="35">+B23+F23</f>
        <v>-7968.7590000000018</v>
      </c>
      <c r="K23" s="114">
        <f t="shared" si="35"/>
        <v>-8828.15</v>
      </c>
      <c r="L23" s="37">
        <f t="shared" si="4"/>
        <v>1.1078450232966008</v>
      </c>
      <c r="M23" s="30"/>
      <c r="N23" s="114">
        <v>-1.746</v>
      </c>
      <c r="O23" s="114">
        <v>-1.75</v>
      </c>
      <c r="P23" s="37">
        <f t="shared" si="5"/>
        <v>1.002290950744559</v>
      </c>
      <c r="Q23" s="114">
        <v>-516.95000000000005</v>
      </c>
      <c r="R23" s="114">
        <v>-596</v>
      </c>
      <c r="S23" s="37">
        <f t="shared" si="6"/>
        <v>1.1529161427604215</v>
      </c>
      <c r="T23" s="114">
        <v>-4824.7700000000004</v>
      </c>
      <c r="U23" s="114">
        <f>-5464-0.2</f>
        <v>-5464.2</v>
      </c>
      <c r="V23" s="37">
        <f t="shared" si="7"/>
        <v>1.1325306698557651</v>
      </c>
      <c r="W23" s="30"/>
      <c r="X23" s="114">
        <v>-60.942999999999998</v>
      </c>
      <c r="Y23" s="114">
        <v>-3</v>
      </c>
      <c r="Z23" s="37">
        <f t="shared" si="8"/>
        <v>4.9226326239272762E-2</v>
      </c>
      <c r="AA23" s="114">
        <v>0</v>
      </c>
      <c r="AB23" s="114">
        <v>0</v>
      </c>
      <c r="AC23" s="37" t="str">
        <f t="shared" si="9"/>
        <v>--</v>
      </c>
      <c r="AD23" s="114">
        <f t="shared" ref="AD23:AE25" si="36">+N23+Q23+T23+X23+AA23</f>
        <v>-5404.4090000000006</v>
      </c>
      <c r="AE23" s="114">
        <f t="shared" si="36"/>
        <v>-6064.95</v>
      </c>
      <c r="AF23" s="37">
        <f t="shared" si="11"/>
        <v>1.1222226149057184</v>
      </c>
      <c r="AG23" s="29"/>
      <c r="AH23" s="114">
        <v>0</v>
      </c>
      <c r="AI23" s="114">
        <v>0</v>
      </c>
      <c r="AJ23" s="114" t="str">
        <f t="shared" si="12"/>
        <v>--</v>
      </c>
      <c r="AK23" s="114">
        <v>0</v>
      </c>
      <c r="AL23" s="114">
        <v>0</v>
      </c>
      <c r="AM23" s="37" t="str">
        <f t="shared" si="13"/>
        <v>--</v>
      </c>
      <c r="AN23" s="114">
        <v>0</v>
      </c>
      <c r="AO23" s="114">
        <v>0</v>
      </c>
      <c r="AP23" s="37" t="str">
        <f t="shared" si="14"/>
        <v>--</v>
      </c>
      <c r="AQ23" s="114">
        <f t="shared" ref="AQ23:AR25" si="37">+AH23+AK23+AN23</f>
        <v>0</v>
      </c>
      <c r="AR23" s="114">
        <f t="shared" si="37"/>
        <v>0</v>
      </c>
      <c r="AS23" s="37" t="str">
        <f t="shared" si="16"/>
        <v>--</v>
      </c>
      <c r="AT23" s="30"/>
      <c r="AU23" s="114">
        <v>-146.36000000000001</v>
      </c>
      <c r="AV23" s="114">
        <v>-138</v>
      </c>
      <c r="AW23" s="37">
        <f t="shared" si="17"/>
        <v>0.94288056846132817</v>
      </c>
      <c r="AX23" s="114">
        <v>-7</v>
      </c>
      <c r="AY23" s="114">
        <v>-7</v>
      </c>
      <c r="AZ23" s="37">
        <f t="shared" si="18"/>
        <v>1</v>
      </c>
      <c r="BA23" s="114">
        <v>-0.24299999999999999</v>
      </c>
      <c r="BB23" s="114">
        <v>-0.2</v>
      </c>
      <c r="BC23" s="37">
        <f t="shared" si="19"/>
        <v>0.82304526748971196</v>
      </c>
      <c r="BD23" s="29"/>
      <c r="BE23" s="114">
        <v>-518.19000000000005</v>
      </c>
      <c r="BF23" s="114">
        <v>-300</v>
      </c>
      <c r="BG23" s="37">
        <f t="shared" si="20"/>
        <v>0.57893822729114797</v>
      </c>
      <c r="BH23" s="114">
        <f t="shared" ref="BH23:BI25" si="38">+AU23+AX23+BA23+BE23</f>
        <v>-671.79300000000012</v>
      </c>
      <c r="BI23" s="113">
        <f t="shared" si="38"/>
        <v>-445.2</v>
      </c>
      <c r="BJ23" s="37">
        <f t="shared" si="22"/>
        <v>0.66270413654205973</v>
      </c>
      <c r="BK23" s="29"/>
      <c r="BL23" s="114">
        <v>-113.339</v>
      </c>
      <c r="BM23" s="114">
        <v>-55</v>
      </c>
      <c r="BN23" s="37">
        <f t="shared" si="23"/>
        <v>0.48526985415435109</v>
      </c>
      <c r="BO23" s="114">
        <v>-7.4660000000000002</v>
      </c>
      <c r="BP23" s="114">
        <v>-5</v>
      </c>
      <c r="BQ23" s="37">
        <f t="shared" si="24"/>
        <v>0.66970265202250201</v>
      </c>
      <c r="BR23" s="114">
        <v>-1.9750000000000001</v>
      </c>
      <c r="BS23" s="114">
        <v>-2</v>
      </c>
      <c r="BT23" s="37">
        <f t="shared" si="25"/>
        <v>1.0126582278481011</v>
      </c>
      <c r="BU23" s="29"/>
      <c r="BV23" s="114">
        <v>-36.07</v>
      </c>
      <c r="BW23" s="114">
        <v>-36</v>
      </c>
      <c r="BX23" s="37">
        <f t="shared" si="26"/>
        <v>0.99805932908233985</v>
      </c>
      <c r="BY23" s="114">
        <f t="shared" ref="BY23:BZ25" si="39">+BL23+BO23+BR23+BV23</f>
        <v>-158.85</v>
      </c>
      <c r="BZ23" s="114">
        <f t="shared" si="39"/>
        <v>-98</v>
      </c>
      <c r="CA23" s="37">
        <f t="shared" si="28"/>
        <v>0.61693421466792575</v>
      </c>
      <c r="CB23" s="29"/>
      <c r="CC23" s="18"/>
      <c r="CD23" s="18"/>
    </row>
    <row r="24" spans="1:82" s="17" customFormat="1" ht="12.75" customHeight="1" x14ac:dyDescent="0.2">
      <c r="A24" s="36" t="s">
        <v>5</v>
      </c>
      <c r="B24" s="34">
        <f>+AD24+AQ24+BH24+BY24</f>
        <v>2349.9010000000003</v>
      </c>
      <c r="C24" s="112">
        <f>+AE24+AR24+BI24+BZ24</f>
        <v>2524.3029999999999</v>
      </c>
      <c r="D24" s="33">
        <f t="shared" si="1"/>
        <v>1.0742167435989856</v>
      </c>
      <c r="E24" s="33"/>
      <c r="F24" s="112">
        <v>1733.7070000000001</v>
      </c>
      <c r="G24" s="112">
        <f>2220</f>
        <v>2220</v>
      </c>
      <c r="H24" s="33">
        <f t="shared" si="2"/>
        <v>1.2804931859881743</v>
      </c>
      <c r="I24" s="32"/>
      <c r="J24" s="112">
        <f t="shared" si="35"/>
        <v>4083.6080000000002</v>
      </c>
      <c r="K24" s="112">
        <f t="shared" si="35"/>
        <v>4744.3029999999999</v>
      </c>
      <c r="L24" s="33">
        <f t="shared" si="4"/>
        <v>1.1617919741561873</v>
      </c>
      <c r="M24" s="30"/>
      <c r="N24" s="112">
        <v>0</v>
      </c>
      <c r="O24" s="112">
        <v>0</v>
      </c>
      <c r="P24" s="33" t="str">
        <f t="shared" si="5"/>
        <v>--</v>
      </c>
      <c r="Q24" s="112">
        <v>0</v>
      </c>
      <c r="R24" s="112">
        <v>77</v>
      </c>
      <c r="S24" s="33" t="str">
        <f t="shared" si="6"/>
        <v>--</v>
      </c>
      <c r="T24" s="112">
        <v>2067.42</v>
      </c>
      <c r="U24" s="112">
        <v>2285.4</v>
      </c>
      <c r="V24" s="33">
        <f t="shared" si="7"/>
        <v>1.1054357605131033</v>
      </c>
      <c r="W24" s="30"/>
      <c r="X24" s="112">
        <v>48.75</v>
      </c>
      <c r="Y24" s="112">
        <v>3.6230000000000002</v>
      </c>
      <c r="Z24" s="33">
        <f t="shared" si="8"/>
        <v>7.4317948717948723E-2</v>
      </c>
      <c r="AA24" s="112">
        <v>0</v>
      </c>
      <c r="AB24" s="112">
        <v>0</v>
      </c>
      <c r="AC24" s="33" t="str">
        <f t="shared" si="9"/>
        <v>--</v>
      </c>
      <c r="AD24" s="112">
        <f t="shared" si="36"/>
        <v>2116.17</v>
      </c>
      <c r="AE24" s="112">
        <f t="shared" si="36"/>
        <v>2366.0230000000001</v>
      </c>
      <c r="AF24" s="33">
        <f t="shared" si="11"/>
        <v>1.1180684916618231</v>
      </c>
      <c r="AG24" s="29"/>
      <c r="AH24" s="112">
        <v>0</v>
      </c>
      <c r="AI24" s="112">
        <v>0</v>
      </c>
      <c r="AJ24" s="112" t="str">
        <f t="shared" si="12"/>
        <v>--</v>
      </c>
      <c r="AK24" s="112">
        <v>0</v>
      </c>
      <c r="AL24" s="112">
        <v>0</v>
      </c>
      <c r="AM24" s="33" t="str">
        <f t="shared" si="13"/>
        <v>--</v>
      </c>
      <c r="AN24" s="112">
        <v>0</v>
      </c>
      <c r="AO24" s="112">
        <v>0</v>
      </c>
      <c r="AP24" s="33" t="str">
        <f t="shared" si="14"/>
        <v>--</v>
      </c>
      <c r="AQ24" s="112">
        <f t="shared" si="37"/>
        <v>0</v>
      </c>
      <c r="AR24" s="112">
        <f t="shared" si="37"/>
        <v>0</v>
      </c>
      <c r="AS24" s="33" t="str">
        <f t="shared" si="16"/>
        <v>--</v>
      </c>
      <c r="AT24" s="30"/>
      <c r="AU24" s="112">
        <v>60.84</v>
      </c>
      <c r="AV24" s="112">
        <v>62</v>
      </c>
      <c r="AW24" s="33">
        <f t="shared" si="17"/>
        <v>1.0190664036817882</v>
      </c>
      <c r="AX24" s="112">
        <v>3.3000000000000002E-2</v>
      </c>
      <c r="AY24" s="112">
        <v>0</v>
      </c>
      <c r="AZ24" s="33">
        <f t="shared" si="18"/>
        <v>0</v>
      </c>
      <c r="BA24" s="112">
        <v>0.124</v>
      </c>
      <c r="BB24" s="112">
        <v>0.1</v>
      </c>
      <c r="BC24" s="33">
        <f t="shared" si="19"/>
        <v>0.80645161290322587</v>
      </c>
      <c r="BD24" s="29"/>
      <c r="BE24" s="112">
        <v>118.89700000000001</v>
      </c>
      <c r="BF24" s="112">
        <v>66</v>
      </c>
      <c r="BG24" s="33">
        <f t="shared" si="20"/>
        <v>0.55510231544950672</v>
      </c>
      <c r="BH24" s="112">
        <f t="shared" si="38"/>
        <v>179.89400000000001</v>
      </c>
      <c r="BI24" s="113">
        <f t="shared" si="38"/>
        <v>128.1</v>
      </c>
      <c r="BJ24" s="33">
        <f t="shared" si="22"/>
        <v>0.71208600620365325</v>
      </c>
      <c r="BK24" s="29"/>
      <c r="BL24" s="112">
        <v>36.298000000000002</v>
      </c>
      <c r="BM24" s="112">
        <v>28</v>
      </c>
      <c r="BN24" s="33">
        <f t="shared" si="23"/>
        <v>0.77139236321560412</v>
      </c>
      <c r="BO24" s="112">
        <v>1.38</v>
      </c>
      <c r="BP24" s="112">
        <v>1.18</v>
      </c>
      <c r="BQ24" s="33">
        <f t="shared" si="24"/>
        <v>0.85507246376811596</v>
      </c>
      <c r="BR24" s="112">
        <v>0.54100000000000004</v>
      </c>
      <c r="BS24" s="112">
        <v>1</v>
      </c>
      <c r="BT24" s="33">
        <f t="shared" si="25"/>
        <v>1.8484288354898335</v>
      </c>
      <c r="BU24" s="29"/>
      <c r="BV24" s="112">
        <v>15.618</v>
      </c>
      <c r="BW24" s="112">
        <v>0</v>
      </c>
      <c r="BX24" s="33">
        <f t="shared" si="26"/>
        <v>0</v>
      </c>
      <c r="BY24" s="112">
        <f t="shared" si="39"/>
        <v>53.837000000000003</v>
      </c>
      <c r="BZ24" s="112">
        <f t="shared" si="39"/>
        <v>30.18</v>
      </c>
      <c r="CA24" s="33">
        <f t="shared" si="28"/>
        <v>0.56058101305793406</v>
      </c>
      <c r="CB24" s="29"/>
      <c r="CC24" s="18"/>
      <c r="CD24" s="18"/>
    </row>
    <row r="25" spans="1:82" s="17" customFormat="1" ht="15.75" customHeight="1" x14ac:dyDescent="0.2">
      <c r="A25" s="35" t="s">
        <v>4</v>
      </c>
      <c r="B25" s="34">
        <f>ROUND(+AD25+AQ25+BH25+BY25,0)</f>
        <v>0</v>
      </c>
      <c r="C25" s="112">
        <f>+AE25+AR25+BI25+BZ25</f>
        <v>0.25</v>
      </c>
      <c r="D25" s="28" t="str">
        <f t="shared" si="1"/>
        <v>--</v>
      </c>
      <c r="E25" s="33"/>
      <c r="F25" s="112">
        <v>0</v>
      </c>
      <c r="G25" s="112">
        <v>-0.4</v>
      </c>
      <c r="H25" s="28" t="str">
        <f t="shared" si="2"/>
        <v>--</v>
      </c>
      <c r="I25" s="32"/>
      <c r="J25" s="112">
        <f t="shared" si="35"/>
        <v>0</v>
      </c>
      <c r="K25" s="112">
        <f t="shared" si="35"/>
        <v>-0.15000000000000002</v>
      </c>
      <c r="L25" s="28" t="str">
        <f t="shared" si="4"/>
        <v>--</v>
      </c>
      <c r="M25" s="30"/>
      <c r="N25" s="112">
        <v>-1.746</v>
      </c>
      <c r="O25" s="112">
        <v>-1.75</v>
      </c>
      <c r="P25" s="28">
        <f t="shared" si="5"/>
        <v>1.002290950744559</v>
      </c>
      <c r="Q25" s="112">
        <v>-516.33500000000004</v>
      </c>
      <c r="R25" s="112">
        <v>-519</v>
      </c>
      <c r="S25" s="28">
        <f t="shared" si="6"/>
        <v>1.0051613777876764</v>
      </c>
      <c r="T25" s="112">
        <f>-2757.35</f>
        <v>-2757.35</v>
      </c>
      <c r="U25" s="112">
        <f>-3179.7+0.7</f>
        <v>-3179</v>
      </c>
      <c r="V25" s="28">
        <f t="shared" si="7"/>
        <v>1.152918563113134</v>
      </c>
      <c r="W25" s="30"/>
      <c r="X25" s="112">
        <v>-12.193</v>
      </c>
      <c r="Y25" s="112">
        <v>1</v>
      </c>
      <c r="Z25" s="31">
        <f t="shared" si="8"/>
        <v>-8.2014270483064061E-2</v>
      </c>
      <c r="AA25" s="112">
        <v>0</v>
      </c>
      <c r="AB25" s="112">
        <v>0</v>
      </c>
      <c r="AC25" s="28" t="str">
        <f t="shared" si="9"/>
        <v>--</v>
      </c>
      <c r="AD25" s="112">
        <f t="shared" si="36"/>
        <v>-3287.6240000000003</v>
      </c>
      <c r="AE25" s="112">
        <f t="shared" si="36"/>
        <v>-3698.75</v>
      </c>
      <c r="AF25" s="28">
        <f t="shared" si="11"/>
        <v>1.1250526215893302</v>
      </c>
      <c r="AG25" s="29"/>
      <c r="AH25" s="112">
        <f>2539.18-0.513</f>
        <v>2538.6669999999999</v>
      </c>
      <c r="AI25" s="112">
        <f>2859</f>
        <v>2859</v>
      </c>
      <c r="AJ25" s="28">
        <f t="shared" si="12"/>
        <v>1.1261815748185957</v>
      </c>
      <c r="AK25" s="112">
        <v>139.59</v>
      </c>
      <c r="AL25" s="112">
        <v>155</v>
      </c>
      <c r="AM25" s="28">
        <f t="shared" si="13"/>
        <v>1.110394727416004</v>
      </c>
      <c r="AN25" s="112">
        <v>61.24</v>
      </c>
      <c r="AO25" s="112">
        <v>69</v>
      </c>
      <c r="AP25" s="28">
        <f t="shared" si="14"/>
        <v>1.1267145656433704</v>
      </c>
      <c r="AQ25" s="112">
        <f t="shared" si="37"/>
        <v>2739.4969999999998</v>
      </c>
      <c r="AR25" s="112">
        <f t="shared" si="37"/>
        <v>3083</v>
      </c>
      <c r="AS25" s="28">
        <f t="shared" si="16"/>
        <v>1.1253890768998835</v>
      </c>
      <c r="AT25" s="30"/>
      <c r="AU25" s="112">
        <v>123.608</v>
      </c>
      <c r="AV25" s="112">
        <v>139</v>
      </c>
      <c r="AW25" s="28">
        <f t="shared" si="17"/>
        <v>1.1245226846158825</v>
      </c>
      <c r="AX25" s="112">
        <v>21.3</v>
      </c>
      <c r="AY25" s="112">
        <v>24</v>
      </c>
      <c r="AZ25" s="28">
        <f t="shared" si="18"/>
        <v>1.1267605633802817</v>
      </c>
      <c r="BA25" s="112">
        <v>8.2799999999999994</v>
      </c>
      <c r="BB25" s="112">
        <v>9</v>
      </c>
      <c r="BC25" s="28">
        <f t="shared" si="19"/>
        <v>1.0869565217391306</v>
      </c>
      <c r="BD25" s="29"/>
      <c r="BE25" s="112">
        <v>346.11</v>
      </c>
      <c r="BF25" s="112">
        <v>390</v>
      </c>
      <c r="BG25" s="28">
        <f t="shared" si="20"/>
        <v>1.1268093958568084</v>
      </c>
      <c r="BH25" s="112">
        <f t="shared" si="38"/>
        <v>499.298</v>
      </c>
      <c r="BI25" s="113">
        <f t="shared" si="38"/>
        <v>562</v>
      </c>
      <c r="BJ25" s="28">
        <f t="shared" si="22"/>
        <v>1.1255803147619257</v>
      </c>
      <c r="BK25" s="29"/>
      <c r="BL25" s="112">
        <v>24.456</v>
      </c>
      <c r="BM25" s="112">
        <v>27</v>
      </c>
      <c r="BN25" s="28">
        <f t="shared" si="23"/>
        <v>1.1040235525024533</v>
      </c>
      <c r="BO25" s="112">
        <v>12.14</v>
      </c>
      <c r="BP25" s="112">
        <v>14</v>
      </c>
      <c r="BQ25" s="28">
        <f t="shared" si="24"/>
        <v>1.1532125205930808</v>
      </c>
      <c r="BR25" s="112">
        <v>7.76</v>
      </c>
      <c r="BS25" s="112">
        <v>8</v>
      </c>
      <c r="BT25" s="28">
        <f t="shared" si="25"/>
        <v>1.0309278350515465</v>
      </c>
      <c r="BU25" s="29"/>
      <c r="BV25" s="112">
        <v>4.5199999999999996</v>
      </c>
      <c r="BW25" s="112">
        <v>5</v>
      </c>
      <c r="BX25" s="28">
        <f t="shared" si="26"/>
        <v>1.1061946902654869</v>
      </c>
      <c r="BY25" s="112">
        <f t="shared" si="39"/>
        <v>48.876000000000005</v>
      </c>
      <c r="BZ25" s="112">
        <f t="shared" si="39"/>
        <v>54</v>
      </c>
      <c r="CA25" s="28">
        <f t="shared" si="28"/>
        <v>1.10483672968328</v>
      </c>
      <c r="CB25" s="27"/>
      <c r="CC25" s="18"/>
      <c r="CD25" s="18"/>
    </row>
    <row r="26" spans="1:82" s="17" customFormat="1" ht="12.75" customHeight="1" x14ac:dyDescent="0.2">
      <c r="A26" s="26" t="s">
        <v>3</v>
      </c>
      <c r="B26" s="23">
        <f>+B22+B23+B24-B25</f>
        <v>-2613.1180000000018</v>
      </c>
      <c r="C26" s="111">
        <f>+C22+C23+C24-C25</f>
        <v>-2087.9439999999986</v>
      </c>
      <c r="D26" s="20">
        <f t="shared" si="1"/>
        <v>0.79902400121234374</v>
      </c>
      <c r="E26" s="25"/>
      <c r="F26" s="111">
        <f>+F22+F23+F24-F25</f>
        <v>0</v>
      </c>
      <c r="G26" s="111">
        <f>+G22+G23+G24-G25</f>
        <v>0.20000000000018192</v>
      </c>
      <c r="H26" s="20" t="str">
        <f t="shared" si="2"/>
        <v>--</v>
      </c>
      <c r="I26" s="24"/>
      <c r="J26" s="111">
        <f>+J22+J23+J24-J25</f>
        <v>-2613.1180000000022</v>
      </c>
      <c r="K26" s="111">
        <f>+K22+K23+K24-K25</f>
        <v>-2087.9439999999972</v>
      </c>
      <c r="L26" s="20">
        <f t="shared" si="4"/>
        <v>0.79902400121234307</v>
      </c>
      <c r="M26" s="22"/>
      <c r="N26" s="111">
        <f>+N22+N23+N24-N25</f>
        <v>9.9999999997635314E-4</v>
      </c>
      <c r="O26" s="111">
        <f>+O22+O23+O24-O25</f>
        <v>-2.9999999999972715E-2</v>
      </c>
      <c r="P26" s="20">
        <f t="shared" si="5"/>
        <v>-30.000000000682121</v>
      </c>
      <c r="Q26" s="111">
        <f>+Q22+Q23+Q24-Q25</f>
        <v>-0.39899999999965985</v>
      </c>
      <c r="R26" s="111">
        <f>+R22+R23+R24-R25</f>
        <v>-0.40000000000009095</v>
      </c>
      <c r="S26" s="20">
        <f t="shared" si="6"/>
        <v>1.002506265665243</v>
      </c>
      <c r="T26" s="111">
        <f>+T22+T23+T24-T25</f>
        <v>-8.0000000002655725E-3</v>
      </c>
      <c r="U26" s="111">
        <f>+U22+U23+U24-U25</f>
        <v>0.30000000000063665</v>
      </c>
      <c r="V26" s="20">
        <f t="shared" si="7"/>
        <v>-37.49999999883471</v>
      </c>
      <c r="W26" s="22"/>
      <c r="X26" s="111">
        <f>+X22+X23+X24-X25</f>
        <v>8.7999999999967216E-2</v>
      </c>
      <c r="Y26" s="111">
        <f>+Y22+Y23+Y24-Y25</f>
        <v>-0.37699999999999978</v>
      </c>
      <c r="Z26" s="20">
        <f t="shared" si="8"/>
        <v>-4.2840909090925026</v>
      </c>
      <c r="AA26" s="111">
        <f>+AA22+AA23+AA24-AA25</f>
        <v>0</v>
      </c>
      <c r="AB26" s="111">
        <f>+AB22+AB23+AB24-AB25</f>
        <v>0</v>
      </c>
      <c r="AC26" s="20" t="str">
        <f t="shared" si="9"/>
        <v>--</v>
      </c>
      <c r="AD26" s="111">
        <f>+AD22+AD23+AD24-AD25</f>
        <v>-0.31800000000157524</v>
      </c>
      <c r="AE26" s="111">
        <f>+AE22+AE23+AE24-AE25</f>
        <v>-0.5069999999986976</v>
      </c>
      <c r="AF26" s="20">
        <f t="shared" si="11"/>
        <v>1.5943396226295161</v>
      </c>
      <c r="AG26" s="21"/>
      <c r="AH26" s="111">
        <f>+AH22+AH23+AH24-AH25</f>
        <v>-541.07499999999891</v>
      </c>
      <c r="AI26" s="111">
        <f>+AI22+AI23+AI24-AI25</f>
        <v>-261</v>
      </c>
      <c r="AJ26" s="20">
        <f t="shared" si="12"/>
        <v>0.48237305364321126</v>
      </c>
      <c r="AK26" s="111">
        <f>+AK22+AK23+AK24-AK25</f>
        <v>-14.39500000000001</v>
      </c>
      <c r="AL26" s="111">
        <f>+AL22+AL23+AL24-AL25</f>
        <v>26</v>
      </c>
      <c r="AM26" s="20">
        <f t="shared" si="13"/>
        <v>-1.8061827023271957</v>
      </c>
      <c r="AN26" s="111">
        <f>+AN22+AN23+AN24-AN25</f>
        <v>-151.29400000000001</v>
      </c>
      <c r="AO26" s="111">
        <f>+AO22+AO23+AO24-AO25</f>
        <v>-139</v>
      </c>
      <c r="AP26" s="20">
        <f t="shared" si="14"/>
        <v>0.91874099435536105</v>
      </c>
      <c r="AQ26" s="111">
        <f>+AQ22+AQ23+AQ24-AQ25</f>
        <v>-706.76399999999967</v>
      </c>
      <c r="AR26" s="111">
        <f>+AR22+AR23+AR24-AR25</f>
        <v>-374</v>
      </c>
      <c r="AS26" s="20">
        <f t="shared" si="16"/>
        <v>0.52917239700946872</v>
      </c>
      <c r="AT26" s="22"/>
      <c r="AU26" s="111">
        <f>+AU22+AU23+AU24-AU25</f>
        <v>-178.64100000000002</v>
      </c>
      <c r="AV26" s="111">
        <f>+AV22+AV23+AV24-AV25</f>
        <v>-247</v>
      </c>
      <c r="AW26" s="20">
        <f t="shared" si="17"/>
        <v>1.3826613151516167</v>
      </c>
      <c r="AX26" s="111">
        <f>+AX22+AX23+AX24-AX25</f>
        <v>-16.374000000000009</v>
      </c>
      <c r="AY26" s="111">
        <f>+AY22+AY23+AY24-AY25</f>
        <v>-18</v>
      </c>
      <c r="AZ26" s="20">
        <f t="shared" si="18"/>
        <v>1.099303774276291</v>
      </c>
      <c r="BA26" s="111">
        <f>+BA22+BA23+BA24-BA25</f>
        <v>-25.543000000000006</v>
      </c>
      <c r="BB26" s="111">
        <f>+BB22+BB23+BB24-BB25</f>
        <v>-33.016999999999996</v>
      </c>
      <c r="BC26" s="20">
        <f t="shared" si="19"/>
        <v>1.2926046274908973</v>
      </c>
      <c r="BD26" s="21"/>
      <c r="BE26" s="111">
        <f>+BE22+BE23+BE24-BE25</f>
        <v>-1381.0330000000004</v>
      </c>
      <c r="BF26" s="111">
        <f>+BF22+BF23+BF24-BF25</f>
        <v>-1078</v>
      </c>
      <c r="BG26" s="20">
        <f t="shared" si="20"/>
        <v>0.78057512021798159</v>
      </c>
      <c r="BH26" s="111">
        <f>+BH22+BH23+BH24-BH25</f>
        <v>-1601.5910000000001</v>
      </c>
      <c r="BI26" s="111">
        <f>+BI22+BI23+BI24-BI25</f>
        <v>-1376.0169999999998</v>
      </c>
      <c r="BJ26" s="20">
        <f t="shared" si="22"/>
        <v>0.8591563014527428</v>
      </c>
      <c r="BK26" s="21"/>
      <c r="BL26" s="111">
        <f>+BL22+BL23+BL24-BL25</f>
        <v>-135.34800000000007</v>
      </c>
      <c r="BM26" s="111">
        <f>+BM22+BM23+BM24-BM25</f>
        <v>4.2000000000000455</v>
      </c>
      <c r="BN26" s="20">
        <f t="shared" si="23"/>
        <v>-3.1031119780122671E-2</v>
      </c>
      <c r="BO26" s="111">
        <f>+BO22+BO23+BO24-BO25</f>
        <v>-145.69999999999999</v>
      </c>
      <c r="BP26" s="111">
        <f>+BP22+BP23+BP24-BP25</f>
        <v>-195.82</v>
      </c>
      <c r="BQ26" s="20">
        <f t="shared" si="24"/>
        <v>1.3439945092656143</v>
      </c>
      <c r="BR26" s="111">
        <f>+BR22+BR23+BR24-BR25</f>
        <v>-7.2720000000000082</v>
      </c>
      <c r="BS26" s="111">
        <f>+BS22+BS23+BS24-BS25</f>
        <v>-24</v>
      </c>
      <c r="BT26" s="20">
        <f t="shared" si="25"/>
        <v>3.3003300330032967</v>
      </c>
      <c r="BU26" s="21"/>
      <c r="BV26" s="111">
        <f>+BV22+BV23+BV24-BV25</f>
        <v>-16.17199999999999</v>
      </c>
      <c r="BW26" s="111">
        <f>+BW22+BW23+BW24-BW25</f>
        <v>-121.8</v>
      </c>
      <c r="BX26" s="20">
        <f t="shared" si="26"/>
        <v>7.5315359881276329</v>
      </c>
      <c r="BY26" s="111">
        <f>+BY22+BY23+BY24-BY25</f>
        <v>-304.49199999999996</v>
      </c>
      <c r="BZ26" s="111">
        <f>+BZ22+BZ23+BZ24-BZ25</f>
        <v>-337.41999999999996</v>
      </c>
      <c r="CA26" s="20">
        <f t="shared" si="28"/>
        <v>1.1081407721713543</v>
      </c>
      <c r="CB26" s="19"/>
      <c r="CC26" s="18"/>
      <c r="CD26" s="18"/>
    </row>
    <row r="27" spans="1:82" x14ac:dyDescent="0.25">
      <c r="B27" s="17"/>
      <c r="K27" s="110"/>
      <c r="BW27" s="8"/>
      <c r="BZ27" s="8"/>
    </row>
    <row r="28" spans="1:82" x14ac:dyDescent="0.25">
      <c r="K28" s="110"/>
      <c r="U28" s="110"/>
      <c r="BZ28" s="8"/>
    </row>
    <row r="29" spans="1:82" x14ac:dyDescent="0.25">
      <c r="K29" s="110"/>
      <c r="BZ29" s="8"/>
    </row>
    <row r="30" spans="1:82" x14ac:dyDescent="0.25">
      <c r="K30" s="110"/>
      <c r="L30" s="16"/>
      <c r="M30" s="16"/>
      <c r="V30" s="16"/>
      <c r="W30" s="16"/>
      <c r="AG30" s="16"/>
      <c r="AT30" s="16"/>
      <c r="BC30" s="16"/>
      <c r="BD30" s="16"/>
      <c r="BK30" s="16"/>
      <c r="BT30" s="16"/>
      <c r="BU30" s="16"/>
      <c r="BZ30" s="8"/>
      <c r="CA30" s="16"/>
      <c r="CB30" s="16"/>
    </row>
    <row r="31" spans="1:82" x14ac:dyDescent="0.25">
      <c r="BZ31" s="8"/>
    </row>
    <row r="32" spans="1:82" x14ac:dyDescent="0.25">
      <c r="BZ32" s="8"/>
    </row>
    <row r="33" spans="5:78" x14ac:dyDescent="0.25">
      <c r="E33" s="8"/>
      <c r="I33" s="8"/>
      <c r="M33" s="8"/>
      <c r="S33" s="8"/>
      <c r="V33" s="8"/>
      <c r="W33" s="8"/>
      <c r="Z33" s="8"/>
      <c r="AA33" s="8"/>
      <c r="AB33" s="8"/>
      <c r="AC33" s="8"/>
      <c r="AD33" s="8"/>
      <c r="AE33" s="8"/>
      <c r="AF33" s="8"/>
      <c r="AG33" s="8"/>
      <c r="AQ33" s="8"/>
      <c r="AR33" s="8"/>
      <c r="AS33" s="8"/>
      <c r="AT33" s="8"/>
      <c r="BD33" s="8"/>
      <c r="BH33" s="8"/>
      <c r="BI33" s="8"/>
      <c r="BJ33" s="8"/>
      <c r="BK33" s="8"/>
      <c r="BU33" s="8"/>
      <c r="BV33" s="8"/>
      <c r="BW33" s="8"/>
      <c r="BX33" s="8"/>
      <c r="BY33" s="8"/>
      <c r="BZ33" s="8"/>
    </row>
    <row r="34" spans="5:78" x14ac:dyDescent="0.25">
      <c r="E34" s="8"/>
      <c r="I34" s="8"/>
      <c r="M34" s="8"/>
      <c r="S34" s="8"/>
      <c r="V34" s="8"/>
      <c r="W34" s="8"/>
      <c r="Z34" s="8"/>
      <c r="AA34" s="8"/>
      <c r="AB34" s="8"/>
      <c r="AC34" s="8"/>
      <c r="AD34" s="8"/>
      <c r="AE34" s="8"/>
      <c r="AF34" s="8"/>
      <c r="AG34" s="8"/>
      <c r="AQ34" s="8"/>
      <c r="AR34" s="8"/>
      <c r="AS34" s="8"/>
      <c r="AT34" s="8"/>
      <c r="BD34" s="8"/>
      <c r="BH34" s="8"/>
      <c r="BI34" s="8"/>
      <c r="BJ34" s="8"/>
      <c r="BK34" s="8"/>
      <c r="BU34" s="8"/>
      <c r="BV34" s="8"/>
      <c r="BW34" s="8"/>
      <c r="BX34" s="8"/>
      <c r="BY34" s="8"/>
      <c r="BZ34" s="8"/>
    </row>
    <row r="35" spans="5:78" x14ac:dyDescent="0.25">
      <c r="E35" s="8"/>
      <c r="I35" s="8"/>
      <c r="M35" s="8"/>
      <c r="S35" s="8"/>
      <c r="V35" s="8"/>
      <c r="W35" s="8"/>
      <c r="Z35" s="8"/>
      <c r="AA35" s="8"/>
      <c r="AB35" s="8"/>
      <c r="AC35" s="8"/>
      <c r="AD35" s="8"/>
      <c r="AE35" s="8"/>
      <c r="AF35" s="8"/>
      <c r="AG35" s="8"/>
      <c r="AQ35" s="8"/>
      <c r="AR35" s="8"/>
      <c r="AS35" s="8"/>
      <c r="AT35" s="8"/>
      <c r="BD35" s="8"/>
      <c r="BH35" s="8"/>
      <c r="BI35" s="8"/>
      <c r="BJ35" s="8"/>
      <c r="BK35" s="8"/>
      <c r="BU35" s="8"/>
      <c r="BV35" s="8"/>
      <c r="BW35" s="8"/>
      <c r="BX35" s="8"/>
      <c r="BY35" s="8"/>
      <c r="BZ35" s="8"/>
    </row>
    <row r="36" spans="5:78" x14ac:dyDescent="0.25">
      <c r="E36" s="8"/>
      <c r="I36" s="8"/>
      <c r="M36" s="8"/>
      <c r="S36" s="8"/>
      <c r="V36" s="8"/>
      <c r="W36" s="8"/>
      <c r="Z36" s="8"/>
      <c r="AA36" s="8"/>
      <c r="AB36" s="8"/>
      <c r="AC36" s="8"/>
      <c r="AD36" s="8"/>
      <c r="AE36" s="8"/>
      <c r="AF36" s="8"/>
      <c r="AG36" s="8"/>
      <c r="AQ36" s="8"/>
      <c r="AR36" s="8"/>
      <c r="AS36" s="8"/>
      <c r="AT36" s="8"/>
      <c r="BD36" s="8"/>
      <c r="BH36" s="8"/>
      <c r="BI36" s="8"/>
      <c r="BJ36" s="8"/>
      <c r="BK36" s="8"/>
      <c r="BU36" s="8"/>
      <c r="BV36" s="8"/>
      <c r="BW36" s="8"/>
      <c r="BX36" s="8"/>
      <c r="BY36" s="8"/>
      <c r="BZ36" s="8"/>
    </row>
  </sheetData>
  <mergeCells count="54">
    <mergeCell ref="T6:V6"/>
    <mergeCell ref="BR6:BT6"/>
    <mergeCell ref="B4:D4"/>
    <mergeCell ref="BE4:BG4"/>
    <mergeCell ref="AU4:AW4"/>
    <mergeCell ref="AH4:AJ4"/>
    <mergeCell ref="X4:Z4"/>
    <mergeCell ref="N4:P4"/>
    <mergeCell ref="AU6:AW6"/>
    <mergeCell ref="AX6:AZ6"/>
    <mergeCell ref="B6:D6"/>
    <mergeCell ref="F6:H6"/>
    <mergeCell ref="J6:L6"/>
    <mergeCell ref="N6:P6"/>
    <mergeCell ref="Q6:S6"/>
    <mergeCell ref="BZ7:CA7"/>
    <mergeCell ref="BS7:BT7"/>
    <mergeCell ref="BW7:BX7"/>
    <mergeCell ref="BY6:CA6"/>
    <mergeCell ref="BA6:BC6"/>
    <mergeCell ref="BE6:BG6"/>
    <mergeCell ref="BV6:BX6"/>
    <mergeCell ref="BL6:BN6"/>
    <mergeCell ref="BV4:BX4"/>
    <mergeCell ref="C7:D7"/>
    <mergeCell ref="G7:H7"/>
    <mergeCell ref="Y7:Z7"/>
    <mergeCell ref="U7:V7"/>
    <mergeCell ref="K7:L7"/>
    <mergeCell ref="O7:P7"/>
    <mergeCell ref="R7:S7"/>
    <mergeCell ref="BO6:BQ6"/>
    <mergeCell ref="BH6:BJ6"/>
    <mergeCell ref="BF7:BG7"/>
    <mergeCell ref="BI7:BJ7"/>
    <mergeCell ref="BM7:BN7"/>
    <mergeCell ref="BP7:BQ7"/>
    <mergeCell ref="X6:Z6"/>
    <mergeCell ref="AA6:AC6"/>
    <mergeCell ref="AB7:AC7"/>
    <mergeCell ref="BL4:BN4"/>
    <mergeCell ref="AH6:AJ6"/>
    <mergeCell ref="AK6:AM6"/>
    <mergeCell ref="AN6:AP6"/>
    <mergeCell ref="AQ6:AS6"/>
    <mergeCell ref="AD6:AF6"/>
    <mergeCell ref="AY7:AZ7"/>
    <mergeCell ref="AV7:AW7"/>
    <mergeCell ref="AL7:AM7"/>
    <mergeCell ref="AR7:AS7"/>
    <mergeCell ref="BB7:BC7"/>
    <mergeCell ref="AO7:AP7"/>
    <mergeCell ref="AE7:AF7"/>
    <mergeCell ref="AI7:AJ7"/>
  </mergeCells>
  <printOptions horizontalCentered="1" verticalCentered="1"/>
  <pageMargins left="0.15748031496062992" right="0.27559055118110237" top="0.74803149606299213" bottom="0.74803149606299213" header="0.31496062992125984" footer="0.27559055118110237"/>
  <pageSetup paperSize="9" scale="73" fitToWidth="8" orientation="landscape" cellComments="asDisplayed" horizontalDpi="300" r:id="rId1"/>
  <headerFooter>
    <oddFooter xml:space="preserve">&amp;R&amp;8&amp;F
data document: 26-01-2015
&amp;P/30
</oddFooter>
  </headerFooter>
  <colBreaks count="7" manualBreakCount="7">
    <brk id="13" max="25" man="1"/>
    <brk id="23" max="25" man="1"/>
    <brk id="33" max="25" man="1"/>
    <brk id="46" max="25" man="1"/>
    <brk id="56" max="25" man="1"/>
    <brk id="63" max="25" man="1"/>
    <brk id="73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BW36"/>
  <sheetViews>
    <sheetView showGridLines="0" tabSelected="1" view="pageBreakPreview" zoomScaleNormal="100" zoomScaleSheetLayoutView="100" workbookViewId="0">
      <pane xSplit="1" ySplit="5" topLeftCell="B6" activePane="bottomRight" state="frozen"/>
      <selection activeCell="L12" sqref="L12"/>
      <selection pane="topRight" activeCell="L12" sqref="L12"/>
      <selection pane="bottomLeft" activeCell="L12" sqref="L12"/>
      <selection pane="bottomRight" activeCell="AA15" sqref="AA15"/>
    </sheetView>
  </sheetViews>
  <sheetFormatPr baseColWidth="10" defaultColWidth="11.42578125" defaultRowHeight="15" outlineLevelCol="1" x14ac:dyDescent="0.25"/>
  <cols>
    <col min="1" max="1" width="27.140625" style="8" customWidth="1"/>
    <col min="2" max="2" width="14.140625" style="8" customWidth="1" outlineLevel="1"/>
    <col min="3" max="3" width="10.7109375" style="8" customWidth="1" outlineLevel="1"/>
    <col min="4" max="4" width="9.85546875" style="8" customWidth="1" outlineLevel="1"/>
    <col min="5" max="5" width="2.5703125" style="12" customWidth="1" outlineLevel="1"/>
    <col min="6" max="6" width="13.7109375" style="10" customWidth="1"/>
    <col min="7" max="7" width="10.85546875" style="10" customWidth="1"/>
    <col min="8" max="8" width="10.85546875" style="14" customWidth="1"/>
    <col min="9" max="9" width="2.5703125" style="12" customWidth="1"/>
    <col min="10" max="10" width="13.7109375" style="13" customWidth="1"/>
    <col min="11" max="12" width="10.42578125" style="13" customWidth="1"/>
    <col min="13" max="13" width="2.7109375" style="12" customWidth="1"/>
    <col min="14" max="14" width="11.7109375" style="10" customWidth="1"/>
    <col min="15" max="16" width="10.7109375" style="10" customWidth="1"/>
    <col min="17" max="17" width="2.5703125" style="12" customWidth="1"/>
    <col min="18" max="18" width="13.42578125" style="10" customWidth="1"/>
    <col min="19" max="19" width="11.42578125" style="107" customWidth="1"/>
    <col min="20" max="20" width="11.42578125" style="13" customWidth="1"/>
    <col min="21" max="16384" width="11.42578125" style="8"/>
  </cols>
  <sheetData>
    <row r="1" spans="1:21" ht="30" x14ac:dyDescent="0.25">
      <c r="A1" s="104" t="s">
        <v>1</v>
      </c>
      <c r="B1" s="97"/>
      <c r="C1" s="128"/>
      <c r="D1" s="128"/>
      <c r="E1" s="128"/>
      <c r="F1" s="128"/>
      <c r="H1" s="10"/>
      <c r="I1" s="8"/>
      <c r="J1" s="128"/>
      <c r="K1" s="128"/>
      <c r="L1" s="106"/>
      <c r="M1" s="101"/>
      <c r="N1" s="8"/>
      <c r="O1" s="8"/>
      <c r="P1" s="128"/>
      <c r="Q1" s="105"/>
      <c r="R1" s="128"/>
      <c r="S1" s="128"/>
      <c r="T1" s="128"/>
      <c r="U1" s="101"/>
    </row>
    <row r="2" spans="1:21" ht="15.75" x14ac:dyDescent="0.25">
      <c r="A2" s="104" t="s">
        <v>57</v>
      </c>
      <c r="B2" s="103"/>
      <c r="C2" s="102"/>
      <c r="D2" s="102"/>
      <c r="E2" s="102"/>
      <c r="F2" s="91"/>
      <c r="G2" s="155"/>
      <c r="H2" s="155"/>
      <c r="I2" s="8"/>
      <c r="J2" s="91"/>
      <c r="K2" s="106"/>
      <c r="L2" s="106"/>
      <c r="M2" s="91"/>
      <c r="N2" s="91"/>
      <c r="O2" s="8"/>
      <c r="P2" s="8"/>
      <c r="Q2" s="91"/>
      <c r="R2" s="91"/>
      <c r="S2" s="153" t="s">
        <v>54</v>
      </c>
      <c r="T2" s="154"/>
      <c r="U2" s="91"/>
    </row>
    <row r="3" spans="1:21" s="128" customFormat="1" x14ac:dyDescent="0.25">
      <c r="A3" s="134"/>
      <c r="B3" s="137"/>
      <c r="C3" s="136"/>
      <c r="D3" s="132"/>
      <c r="E3" s="138"/>
      <c r="F3" s="99"/>
      <c r="G3" s="10"/>
      <c r="H3" s="10"/>
      <c r="I3" s="131"/>
      <c r="J3" s="99"/>
      <c r="M3" s="131"/>
      <c r="N3" s="98"/>
      <c r="O3" s="8"/>
      <c r="P3" s="8"/>
      <c r="Q3" s="131"/>
      <c r="R3" s="98"/>
    </row>
    <row r="4" spans="1:21" ht="18" customHeight="1" x14ac:dyDescent="0.25">
      <c r="A4" s="137"/>
      <c r="B4" s="137"/>
      <c r="C4" s="136"/>
      <c r="D4" s="132"/>
      <c r="E4" s="138"/>
      <c r="F4" s="99"/>
      <c r="H4" s="94"/>
      <c r="I4" s="92"/>
      <c r="J4" s="91"/>
      <c r="K4" s="91"/>
      <c r="L4" s="91"/>
      <c r="M4" s="91"/>
      <c r="N4" s="118"/>
      <c r="O4" s="8"/>
      <c r="P4" s="8"/>
      <c r="Q4" s="91"/>
      <c r="R4" s="91"/>
      <c r="S4" s="13"/>
    </row>
    <row r="5" spans="1:21" s="130" customFormat="1" ht="15.75" x14ac:dyDescent="0.25">
      <c r="A5" s="90" t="s">
        <v>46</v>
      </c>
      <c r="B5" s="90"/>
      <c r="C5" s="133"/>
      <c r="F5" s="133"/>
      <c r="G5" s="86"/>
      <c r="H5" s="85"/>
      <c r="J5" s="84"/>
      <c r="K5" s="84"/>
      <c r="L5" s="84"/>
      <c r="M5" s="84"/>
      <c r="N5" s="84"/>
      <c r="O5" s="84"/>
      <c r="P5" s="84"/>
      <c r="Q5" s="84"/>
      <c r="R5" s="84"/>
      <c r="S5" s="86"/>
      <c r="T5" s="86"/>
    </row>
    <row r="6" spans="1:21" s="72" customFormat="1" ht="42.75" customHeight="1" x14ac:dyDescent="0.25">
      <c r="A6" s="129"/>
      <c r="B6" s="148" t="s">
        <v>56</v>
      </c>
      <c r="C6" s="151"/>
      <c r="D6" s="152"/>
      <c r="E6" s="78"/>
      <c r="F6" s="148" t="s">
        <v>55</v>
      </c>
      <c r="G6" s="156"/>
      <c r="H6" s="157"/>
      <c r="I6" s="80"/>
      <c r="J6" s="145" t="s">
        <v>34</v>
      </c>
      <c r="K6" s="158"/>
      <c r="L6" s="159"/>
      <c r="M6" s="81"/>
      <c r="N6" s="148" t="s">
        <v>30</v>
      </c>
      <c r="O6" s="160"/>
      <c r="P6" s="161"/>
      <c r="Q6" s="80"/>
      <c r="R6" s="148" t="s">
        <v>25</v>
      </c>
      <c r="S6" s="160"/>
      <c r="T6" s="161"/>
    </row>
    <row r="7" spans="1:21" s="72" customFormat="1" ht="30" customHeight="1" x14ac:dyDescent="0.25">
      <c r="A7" s="79"/>
      <c r="B7" s="135" t="s">
        <v>57</v>
      </c>
      <c r="C7" s="140" t="s">
        <v>58</v>
      </c>
      <c r="D7" s="141"/>
      <c r="E7" s="78"/>
      <c r="F7" s="139" t="s">
        <v>57</v>
      </c>
      <c r="G7" s="162" t="s">
        <v>58</v>
      </c>
      <c r="H7" s="163"/>
      <c r="I7" s="75"/>
      <c r="J7" s="139" t="s">
        <v>57</v>
      </c>
      <c r="K7" s="162" t="s">
        <v>58</v>
      </c>
      <c r="L7" s="163"/>
      <c r="M7" s="76"/>
      <c r="N7" s="139" t="s">
        <v>57</v>
      </c>
      <c r="O7" s="162" t="s">
        <v>58</v>
      </c>
      <c r="P7" s="163"/>
      <c r="Q7" s="75"/>
      <c r="R7" s="139" t="s">
        <v>57</v>
      </c>
      <c r="S7" s="162" t="s">
        <v>58</v>
      </c>
      <c r="T7" s="163"/>
    </row>
    <row r="8" spans="1:21" s="62" customFormat="1" ht="41.25" customHeight="1" x14ac:dyDescent="0.25">
      <c r="A8" s="71"/>
      <c r="B8" s="66" t="s">
        <v>22</v>
      </c>
      <c r="C8" s="66" t="s">
        <v>22</v>
      </c>
      <c r="D8" s="66" t="s">
        <v>21</v>
      </c>
      <c r="E8" s="70"/>
      <c r="F8" s="119" t="s">
        <v>22</v>
      </c>
      <c r="G8" s="119" t="s">
        <v>22</v>
      </c>
      <c r="H8" s="119" t="s">
        <v>21</v>
      </c>
      <c r="I8" s="67"/>
      <c r="J8" s="119" t="s">
        <v>22</v>
      </c>
      <c r="K8" s="119" t="s">
        <v>22</v>
      </c>
      <c r="L8" s="119" t="s">
        <v>21</v>
      </c>
      <c r="M8" s="68"/>
      <c r="N8" s="119" t="s">
        <v>22</v>
      </c>
      <c r="O8" s="119" t="s">
        <v>22</v>
      </c>
      <c r="P8" s="119" t="s">
        <v>21</v>
      </c>
      <c r="Q8" s="67"/>
      <c r="R8" s="119" t="s">
        <v>22</v>
      </c>
      <c r="S8" s="119" t="s">
        <v>22</v>
      </c>
      <c r="T8" s="119" t="s">
        <v>21</v>
      </c>
    </row>
    <row r="9" spans="1:21" s="17" customFormat="1" ht="12.75" customHeight="1" x14ac:dyDescent="0.2">
      <c r="A9" s="59" t="s">
        <v>20</v>
      </c>
      <c r="B9" s="113">
        <v>9952</v>
      </c>
      <c r="C9" s="113">
        <v>10184</v>
      </c>
      <c r="D9" s="44">
        <v>1.0233118971061093</v>
      </c>
      <c r="E9" s="44"/>
      <c r="F9" s="120">
        <v>122</v>
      </c>
      <c r="G9" s="120">
        <v>131</v>
      </c>
      <c r="H9" s="121">
        <v>1.0737704918032787</v>
      </c>
      <c r="I9" s="27"/>
      <c r="J9" s="120">
        <v>9830</v>
      </c>
      <c r="K9" s="120">
        <v>10049</v>
      </c>
      <c r="L9" s="121">
        <v>1.0222787385554426</v>
      </c>
      <c r="M9" s="60"/>
      <c r="N9" s="120">
        <v>0</v>
      </c>
      <c r="O9" s="120">
        <v>4</v>
      </c>
      <c r="P9" s="121" t="s">
        <v>59</v>
      </c>
      <c r="Q9" s="27"/>
      <c r="R9" s="120">
        <v>0</v>
      </c>
      <c r="S9" s="120">
        <v>0</v>
      </c>
      <c r="T9" s="121" t="s">
        <v>59</v>
      </c>
    </row>
    <row r="10" spans="1:21" s="53" customFormat="1" ht="12.75" customHeight="1" x14ac:dyDescent="0.2">
      <c r="A10" s="59" t="s">
        <v>19</v>
      </c>
      <c r="B10" s="113">
        <v>8588</v>
      </c>
      <c r="C10" s="113">
        <v>8805</v>
      </c>
      <c r="D10" s="44">
        <v>1.0252678155565906</v>
      </c>
      <c r="E10" s="44"/>
      <c r="F10" s="120">
        <v>840</v>
      </c>
      <c r="G10" s="120">
        <v>1019</v>
      </c>
      <c r="H10" s="121">
        <v>1.213095238095238</v>
      </c>
      <c r="I10" s="27"/>
      <c r="J10" s="120">
        <v>2046</v>
      </c>
      <c r="K10" s="120">
        <v>2247</v>
      </c>
      <c r="L10" s="121">
        <v>1.0982404692082111</v>
      </c>
      <c r="M10" s="60"/>
      <c r="N10" s="120">
        <v>3906</v>
      </c>
      <c r="O10" s="120">
        <v>3997</v>
      </c>
      <c r="P10" s="121">
        <v>1.0232974910394266</v>
      </c>
      <c r="Q10" s="27"/>
      <c r="R10" s="120">
        <v>1796</v>
      </c>
      <c r="S10" s="120">
        <v>1542</v>
      </c>
      <c r="T10" s="121">
        <v>0.85857461024498882</v>
      </c>
    </row>
    <row r="11" spans="1:21" s="53" customFormat="1" ht="12.75" customHeight="1" x14ac:dyDescent="0.2">
      <c r="A11" s="59" t="s">
        <v>18</v>
      </c>
      <c r="B11" s="113">
        <v>257.60000000000002</v>
      </c>
      <c r="C11" s="113">
        <v>257</v>
      </c>
      <c r="D11" s="44">
        <v>0.99767080745341608</v>
      </c>
      <c r="E11" s="44"/>
      <c r="F11" s="120">
        <v>61.6</v>
      </c>
      <c r="G11" s="120">
        <v>94</v>
      </c>
      <c r="H11" s="121">
        <v>1.525974025974026</v>
      </c>
      <c r="I11" s="27"/>
      <c r="J11" s="120">
        <v>0</v>
      </c>
      <c r="K11" s="120">
        <v>0</v>
      </c>
      <c r="L11" s="121" t="s">
        <v>59</v>
      </c>
      <c r="M11" s="60"/>
      <c r="N11" s="120">
        <v>0</v>
      </c>
      <c r="O11" s="120">
        <v>0</v>
      </c>
      <c r="P11" s="121" t="s">
        <v>59</v>
      </c>
      <c r="Q11" s="27"/>
      <c r="R11" s="120">
        <v>196</v>
      </c>
      <c r="S11" s="120">
        <v>163</v>
      </c>
      <c r="T11" s="121">
        <v>0.83163265306122447</v>
      </c>
    </row>
    <row r="12" spans="1:21" s="17" customFormat="1" ht="12.75" customHeight="1" x14ac:dyDescent="0.2">
      <c r="A12" s="52" t="s">
        <v>17</v>
      </c>
      <c r="B12" s="116">
        <v>18797.599999999999</v>
      </c>
      <c r="C12" s="116">
        <v>19246</v>
      </c>
      <c r="D12" s="47">
        <v>1.023854109035196</v>
      </c>
      <c r="E12" s="47"/>
      <c r="F12" s="116">
        <v>1023.6</v>
      </c>
      <c r="G12" s="116">
        <v>1244</v>
      </c>
      <c r="H12" s="47">
        <v>1.2153184837827276</v>
      </c>
      <c r="I12" s="19"/>
      <c r="J12" s="116">
        <v>11876</v>
      </c>
      <c r="K12" s="116">
        <v>12296</v>
      </c>
      <c r="L12" s="47">
        <v>1.0353654429100707</v>
      </c>
      <c r="M12" s="45"/>
      <c r="N12" s="116">
        <v>3906</v>
      </c>
      <c r="O12" s="116">
        <v>4001</v>
      </c>
      <c r="P12" s="47">
        <v>1.0243215565796211</v>
      </c>
      <c r="Q12" s="19"/>
      <c r="R12" s="116">
        <v>1992</v>
      </c>
      <c r="S12" s="116">
        <v>1705</v>
      </c>
      <c r="T12" s="47">
        <v>0.85592369477911645</v>
      </c>
    </row>
    <row r="13" spans="1:21" s="53" customFormat="1" ht="12.75" customHeight="1" x14ac:dyDescent="0.2">
      <c r="A13" s="59" t="s">
        <v>16</v>
      </c>
      <c r="B13" s="113">
        <v>3713</v>
      </c>
      <c r="C13" s="113">
        <v>3636</v>
      </c>
      <c r="D13" s="44">
        <v>0.97926205224885532</v>
      </c>
      <c r="E13" s="58"/>
      <c r="F13" s="120">
        <v>2310</v>
      </c>
      <c r="G13" s="120">
        <v>2184</v>
      </c>
      <c r="H13" s="121">
        <v>0.94545454545454544</v>
      </c>
      <c r="I13" s="55"/>
      <c r="J13" s="120">
        <v>0</v>
      </c>
      <c r="K13" s="120">
        <v>0</v>
      </c>
      <c r="L13" s="121" t="s">
        <v>59</v>
      </c>
      <c r="M13" s="56"/>
      <c r="N13" s="120">
        <v>965</v>
      </c>
      <c r="O13" s="120">
        <v>957</v>
      </c>
      <c r="P13" s="121">
        <v>0.99170984455958544</v>
      </c>
      <c r="Q13" s="55"/>
      <c r="R13" s="120">
        <v>438</v>
      </c>
      <c r="S13" s="120">
        <v>495</v>
      </c>
      <c r="T13" s="121">
        <v>1.1301369863013699</v>
      </c>
    </row>
    <row r="14" spans="1:21" s="53" customFormat="1" ht="12.75" customHeight="1" x14ac:dyDescent="0.2">
      <c r="A14" s="59" t="s">
        <v>15</v>
      </c>
      <c r="B14" s="113">
        <v>485</v>
      </c>
      <c r="C14" s="113">
        <v>435</v>
      </c>
      <c r="D14" s="44">
        <v>0.89690721649484539</v>
      </c>
      <c r="E14" s="58"/>
      <c r="F14" s="120">
        <v>71</v>
      </c>
      <c r="G14" s="120">
        <v>71</v>
      </c>
      <c r="H14" s="121">
        <v>1</v>
      </c>
      <c r="I14" s="55"/>
      <c r="J14" s="120">
        <v>0</v>
      </c>
      <c r="K14" s="120">
        <v>0</v>
      </c>
      <c r="L14" s="121" t="s">
        <v>59</v>
      </c>
      <c r="M14" s="56"/>
      <c r="N14" s="120">
        <v>0</v>
      </c>
      <c r="O14" s="120">
        <v>0</v>
      </c>
      <c r="P14" s="121" t="s">
        <v>59</v>
      </c>
      <c r="Q14" s="55"/>
      <c r="R14" s="120">
        <v>414</v>
      </c>
      <c r="S14" s="120">
        <v>364</v>
      </c>
      <c r="T14" s="121">
        <v>0.87922705314009664</v>
      </c>
    </row>
    <row r="15" spans="1:21" s="53" customFormat="1" ht="12.75" customHeight="1" x14ac:dyDescent="0.2">
      <c r="A15" s="59" t="s">
        <v>14</v>
      </c>
      <c r="B15" s="113">
        <v>9011</v>
      </c>
      <c r="C15" s="113">
        <v>9511</v>
      </c>
      <c r="D15" s="44">
        <v>1.0554877372100766</v>
      </c>
      <c r="E15" s="58"/>
      <c r="F15" s="120">
        <v>4637</v>
      </c>
      <c r="G15" s="120">
        <v>4610</v>
      </c>
      <c r="H15" s="121">
        <v>0.9941772697864999</v>
      </c>
      <c r="I15" s="55"/>
      <c r="J15" s="120">
        <v>1866</v>
      </c>
      <c r="K15" s="120">
        <v>2397</v>
      </c>
      <c r="L15" s="121">
        <v>1.2845659163987138</v>
      </c>
      <c r="M15" s="56"/>
      <c r="N15" s="120">
        <v>1612</v>
      </c>
      <c r="O15" s="120">
        <v>1819</v>
      </c>
      <c r="P15" s="121">
        <v>1.1284119106699753</v>
      </c>
      <c r="Q15" s="55"/>
      <c r="R15" s="120">
        <v>896</v>
      </c>
      <c r="S15" s="120">
        <v>685</v>
      </c>
      <c r="T15" s="121">
        <v>0.7645089285714286</v>
      </c>
    </row>
    <row r="16" spans="1:21" s="17" customFormat="1" ht="12.75" customHeight="1" x14ac:dyDescent="0.2">
      <c r="A16" s="52" t="s">
        <v>13</v>
      </c>
      <c r="B16" s="116">
        <v>13209</v>
      </c>
      <c r="C16" s="116">
        <v>13582</v>
      </c>
      <c r="D16" s="47">
        <v>1.0282383223559695</v>
      </c>
      <c r="E16" s="47"/>
      <c r="F16" s="116">
        <v>7018</v>
      </c>
      <c r="G16" s="116">
        <v>6865</v>
      </c>
      <c r="H16" s="47">
        <v>0.97819891707039042</v>
      </c>
      <c r="I16" s="19"/>
      <c r="J16" s="116">
        <v>1866</v>
      </c>
      <c r="K16" s="116">
        <v>2397</v>
      </c>
      <c r="L16" s="47">
        <v>1.2845659163987138</v>
      </c>
      <c r="M16" s="45"/>
      <c r="N16" s="116">
        <v>2577</v>
      </c>
      <c r="O16" s="116">
        <v>2776</v>
      </c>
      <c r="P16" s="47">
        <v>1.0772215754753589</v>
      </c>
      <c r="Q16" s="19"/>
      <c r="R16" s="116">
        <v>1748</v>
      </c>
      <c r="S16" s="116">
        <v>1544</v>
      </c>
      <c r="T16" s="47">
        <v>0.8832951945080092</v>
      </c>
    </row>
    <row r="17" spans="1:20" s="17" customFormat="1" ht="15" customHeight="1" x14ac:dyDescent="0.2">
      <c r="A17" s="43" t="s">
        <v>12</v>
      </c>
      <c r="B17" s="115">
        <v>5588.5999999999985</v>
      </c>
      <c r="C17" s="115">
        <v>5664</v>
      </c>
      <c r="D17" s="40">
        <v>1.0134917510646677</v>
      </c>
      <c r="E17" s="25"/>
      <c r="F17" s="115">
        <v>-5994.4</v>
      </c>
      <c r="G17" s="115">
        <v>-5621</v>
      </c>
      <c r="H17" s="40">
        <v>0.93770852795942883</v>
      </c>
      <c r="I17" s="21"/>
      <c r="J17" s="115">
        <v>10010</v>
      </c>
      <c r="K17" s="115">
        <v>9899</v>
      </c>
      <c r="L17" s="40">
        <v>0.98891108891108892</v>
      </c>
      <c r="M17" s="22"/>
      <c r="N17" s="115">
        <v>1329</v>
      </c>
      <c r="O17" s="115">
        <v>1225</v>
      </c>
      <c r="P17" s="40">
        <v>0.92174567343867575</v>
      </c>
      <c r="Q17" s="21"/>
      <c r="R17" s="115">
        <v>244</v>
      </c>
      <c r="S17" s="115">
        <v>161</v>
      </c>
      <c r="T17" s="40">
        <v>0.6598360655737705</v>
      </c>
    </row>
    <row r="18" spans="1:20" s="17" customFormat="1" ht="12.75" customHeight="1" x14ac:dyDescent="0.2">
      <c r="A18" s="49" t="s">
        <v>11</v>
      </c>
      <c r="B18" s="116">
        <v>0</v>
      </c>
      <c r="C18" s="116">
        <v>0</v>
      </c>
      <c r="D18" s="44" t="s">
        <v>59</v>
      </c>
      <c r="E18" s="47"/>
      <c r="F18" s="116">
        <v>-5640</v>
      </c>
      <c r="G18" s="116">
        <v>-5621</v>
      </c>
      <c r="H18" s="121">
        <v>0.99663120567375885</v>
      </c>
      <c r="I18" s="19"/>
      <c r="J18" s="116">
        <v>4681</v>
      </c>
      <c r="K18" s="116">
        <v>4715</v>
      </c>
      <c r="L18" s="121">
        <v>1.0072634052552873</v>
      </c>
      <c r="M18" s="45"/>
      <c r="N18" s="116">
        <v>821</v>
      </c>
      <c r="O18" s="120">
        <v>789</v>
      </c>
      <c r="P18" s="121">
        <v>0.96102314250913523</v>
      </c>
      <c r="Q18" s="19"/>
      <c r="R18" s="116">
        <v>138</v>
      </c>
      <c r="S18" s="116">
        <v>117</v>
      </c>
      <c r="T18" s="121">
        <v>0.84782608695652173</v>
      </c>
    </row>
    <row r="19" spans="1:20" s="17" customFormat="1" ht="12.75" customHeight="1" x14ac:dyDescent="0.2">
      <c r="A19" s="43" t="s">
        <v>10</v>
      </c>
      <c r="B19" s="115">
        <v>5588.5999999999985</v>
      </c>
      <c r="C19" s="115">
        <v>5664</v>
      </c>
      <c r="D19" s="40">
        <v>1.0134917510646677</v>
      </c>
      <c r="E19" s="25"/>
      <c r="F19" s="115">
        <v>-354.39999999999964</v>
      </c>
      <c r="G19" s="115">
        <v>0</v>
      </c>
      <c r="H19" s="40">
        <v>0</v>
      </c>
      <c r="I19" s="21"/>
      <c r="J19" s="115">
        <v>5329</v>
      </c>
      <c r="K19" s="115">
        <v>5184</v>
      </c>
      <c r="L19" s="40">
        <v>0.97279039219365737</v>
      </c>
      <c r="M19" s="22"/>
      <c r="N19" s="115">
        <v>508</v>
      </c>
      <c r="O19" s="115">
        <v>436</v>
      </c>
      <c r="P19" s="40">
        <v>0.8582677165354331</v>
      </c>
      <c r="Q19" s="21"/>
      <c r="R19" s="115">
        <v>106</v>
      </c>
      <c r="S19" s="115">
        <v>44</v>
      </c>
      <c r="T19" s="40">
        <v>0.41509433962264153</v>
      </c>
    </row>
    <row r="20" spans="1:20" s="17" customFormat="1" ht="12.75" customHeight="1" x14ac:dyDescent="0.2">
      <c r="A20" s="43" t="s">
        <v>9</v>
      </c>
      <c r="B20" s="115">
        <v>-950</v>
      </c>
      <c r="C20" s="115">
        <v>-989</v>
      </c>
      <c r="D20" s="40">
        <v>1.0410526315789475</v>
      </c>
      <c r="E20" s="47"/>
      <c r="F20" s="115">
        <v>-950</v>
      </c>
      <c r="G20" s="115">
        <v>-989</v>
      </c>
      <c r="H20" s="40">
        <v>1.0410526315789475</v>
      </c>
      <c r="I20" s="19"/>
      <c r="J20" s="115">
        <v>0</v>
      </c>
      <c r="K20" s="115">
        <v>0</v>
      </c>
      <c r="L20" s="40" t="s">
        <v>59</v>
      </c>
      <c r="M20" s="45"/>
      <c r="N20" s="115">
        <v>0</v>
      </c>
      <c r="O20" s="122">
        <v>0</v>
      </c>
      <c r="P20" s="40" t="s">
        <v>59</v>
      </c>
      <c r="Q20" s="19"/>
      <c r="R20" s="115">
        <v>0</v>
      </c>
      <c r="S20" s="115">
        <v>0</v>
      </c>
      <c r="T20" s="40" t="s">
        <v>59</v>
      </c>
    </row>
    <row r="21" spans="1:20" s="17" customFormat="1" ht="12" customHeight="1" x14ac:dyDescent="0.2">
      <c r="A21" s="49" t="s">
        <v>8</v>
      </c>
      <c r="B21" s="48">
        <v>0</v>
      </c>
      <c r="C21" s="48">
        <v>0</v>
      </c>
      <c r="D21" s="44" t="s">
        <v>59</v>
      </c>
      <c r="E21" s="47"/>
      <c r="F21" s="120">
        <v>-950</v>
      </c>
      <c r="G21" s="120">
        <v>-989</v>
      </c>
      <c r="H21" s="121">
        <v>1.0410526315789475</v>
      </c>
      <c r="I21" s="19"/>
      <c r="J21" s="120">
        <v>835</v>
      </c>
      <c r="K21" s="120">
        <v>869</v>
      </c>
      <c r="L21" s="121">
        <v>1.0407185628742515</v>
      </c>
      <c r="M21" s="45"/>
      <c r="N21" s="120">
        <v>102</v>
      </c>
      <c r="O21" s="120">
        <v>106</v>
      </c>
      <c r="P21" s="121">
        <v>1.0392156862745099</v>
      </c>
      <c r="Q21" s="19"/>
      <c r="R21" s="120">
        <v>13</v>
      </c>
      <c r="S21" s="120">
        <v>14</v>
      </c>
      <c r="T21" s="121">
        <v>1.0769230769230769</v>
      </c>
    </row>
    <row r="22" spans="1:20" s="17" customFormat="1" ht="12.75" customHeight="1" x14ac:dyDescent="0.2">
      <c r="A22" s="43" t="s">
        <v>7</v>
      </c>
      <c r="B22" s="115">
        <v>4638.5999999999985</v>
      </c>
      <c r="C22" s="115">
        <v>4675</v>
      </c>
      <c r="D22" s="40">
        <v>1.0078471952744366</v>
      </c>
      <c r="E22" s="25"/>
      <c r="F22" s="115">
        <v>-354.39999999999964</v>
      </c>
      <c r="G22" s="115">
        <v>0</v>
      </c>
      <c r="H22" s="40">
        <v>0</v>
      </c>
      <c r="I22" s="21"/>
      <c r="J22" s="115">
        <v>4494</v>
      </c>
      <c r="K22" s="115">
        <v>4315</v>
      </c>
      <c r="L22" s="40">
        <v>0.96016911437472185</v>
      </c>
      <c r="M22" s="22"/>
      <c r="N22" s="115">
        <v>406</v>
      </c>
      <c r="O22" s="115">
        <v>330</v>
      </c>
      <c r="P22" s="40">
        <v>0.81280788177339902</v>
      </c>
      <c r="Q22" s="21"/>
      <c r="R22" s="115">
        <v>93</v>
      </c>
      <c r="S22" s="115">
        <v>30</v>
      </c>
      <c r="T22" s="40">
        <v>0.32258064516129031</v>
      </c>
    </row>
    <row r="23" spans="1:20" s="17" customFormat="1" ht="12.75" customHeight="1" x14ac:dyDescent="0.2">
      <c r="A23" s="39" t="s">
        <v>6</v>
      </c>
      <c r="B23" s="114">
        <v>-4573.3</v>
      </c>
      <c r="C23" s="114">
        <v>-4598</v>
      </c>
      <c r="D23" s="37">
        <v>1.0054009140008309</v>
      </c>
      <c r="E23" s="33"/>
      <c r="F23" s="123">
        <v>-4049.4</v>
      </c>
      <c r="G23" s="123">
        <v>-4093</v>
      </c>
      <c r="H23" s="124">
        <v>1.0107670272139082</v>
      </c>
      <c r="I23" s="29"/>
      <c r="J23" s="123">
        <v>0.3</v>
      </c>
      <c r="K23" s="123">
        <v>0</v>
      </c>
      <c r="L23" s="124">
        <v>0</v>
      </c>
      <c r="M23" s="30"/>
      <c r="N23" s="123">
        <v>-427.2</v>
      </c>
      <c r="O23" s="120">
        <v>-408</v>
      </c>
      <c r="P23" s="124">
        <v>0.9550561797752809</v>
      </c>
      <c r="Q23" s="29"/>
      <c r="R23" s="123">
        <v>-97</v>
      </c>
      <c r="S23" s="123">
        <v>-97</v>
      </c>
      <c r="T23" s="124">
        <v>1</v>
      </c>
    </row>
    <row r="24" spans="1:20" s="17" customFormat="1" ht="12.75" customHeight="1" x14ac:dyDescent="0.2">
      <c r="A24" s="36" t="s">
        <v>5</v>
      </c>
      <c r="B24" s="112">
        <v>1476.4</v>
      </c>
      <c r="C24" s="112">
        <v>1379</v>
      </c>
      <c r="D24" s="33">
        <v>0.93402871850447022</v>
      </c>
      <c r="E24" s="33"/>
      <c r="F24" s="116">
        <v>1359.4</v>
      </c>
      <c r="G24" s="116">
        <v>1260</v>
      </c>
      <c r="H24" s="47">
        <v>0.92687950566426358</v>
      </c>
      <c r="I24" s="29"/>
      <c r="J24" s="116">
        <v>0</v>
      </c>
      <c r="K24" s="116">
        <v>0</v>
      </c>
      <c r="L24" s="47" t="s">
        <v>59</v>
      </c>
      <c r="M24" s="30"/>
      <c r="N24" s="116">
        <v>117</v>
      </c>
      <c r="O24" s="120">
        <v>119</v>
      </c>
      <c r="P24" s="47">
        <v>1.017094017094017</v>
      </c>
      <c r="Q24" s="29"/>
      <c r="R24" s="116">
        <v>0</v>
      </c>
      <c r="S24" s="116">
        <v>0</v>
      </c>
      <c r="T24" s="47" t="s">
        <v>59</v>
      </c>
    </row>
    <row r="25" spans="1:20" s="17" customFormat="1" ht="15.75" customHeight="1" x14ac:dyDescent="0.2">
      <c r="A25" s="35" t="s">
        <v>4</v>
      </c>
      <c r="B25" s="127">
        <v>-1.1368683772161603E-13</v>
      </c>
      <c r="C25" s="112">
        <v>0</v>
      </c>
      <c r="D25" s="28">
        <v>0</v>
      </c>
      <c r="E25" s="33"/>
      <c r="F25" s="116">
        <v>-2689</v>
      </c>
      <c r="G25" s="116">
        <v>-2833</v>
      </c>
      <c r="H25" s="125">
        <v>1.05355150613611</v>
      </c>
      <c r="I25" s="29"/>
      <c r="J25" s="116">
        <v>2358.6</v>
      </c>
      <c r="K25" s="116">
        <v>2485</v>
      </c>
      <c r="L25" s="125">
        <v>1.0535911133723395</v>
      </c>
      <c r="M25" s="30"/>
      <c r="N25" s="116">
        <v>292.39999999999998</v>
      </c>
      <c r="O25" s="120">
        <v>311</v>
      </c>
      <c r="P25" s="125">
        <v>1.0636114911080712</v>
      </c>
      <c r="Q25" s="29"/>
      <c r="R25" s="116">
        <v>38</v>
      </c>
      <c r="S25" s="116">
        <v>37</v>
      </c>
      <c r="T25" s="125">
        <v>0.97368421052631582</v>
      </c>
    </row>
    <row r="26" spans="1:20" s="17" customFormat="1" ht="12.75" customHeight="1" x14ac:dyDescent="0.2">
      <c r="A26" s="26" t="s">
        <v>3</v>
      </c>
      <c r="B26" s="111">
        <v>1541.6999999999985</v>
      </c>
      <c r="C26" s="111">
        <v>1456</v>
      </c>
      <c r="D26" s="20">
        <v>0.9444120127132396</v>
      </c>
      <c r="E26" s="25"/>
      <c r="F26" s="111">
        <v>-355.39999999999918</v>
      </c>
      <c r="G26" s="111">
        <v>0</v>
      </c>
      <c r="H26" s="20">
        <v>0</v>
      </c>
      <c r="I26" s="21"/>
      <c r="J26" s="111">
        <v>2135.7000000000003</v>
      </c>
      <c r="K26" s="111">
        <v>1830</v>
      </c>
      <c r="L26" s="20">
        <v>0.85686191880882134</v>
      </c>
      <c r="M26" s="22"/>
      <c r="N26" s="111">
        <v>-196.59999999999997</v>
      </c>
      <c r="O26" s="111">
        <v>-270</v>
      </c>
      <c r="P26" s="20">
        <v>1.3733468972533065</v>
      </c>
      <c r="Q26" s="21"/>
      <c r="R26" s="111">
        <v>-42</v>
      </c>
      <c r="S26" s="111">
        <v>-104</v>
      </c>
      <c r="T26" s="20">
        <v>2.4761904761904763</v>
      </c>
    </row>
    <row r="27" spans="1:20" x14ac:dyDescent="0.25">
      <c r="B27" s="17"/>
      <c r="S27" s="13"/>
    </row>
    <row r="28" spans="1:20" x14ac:dyDescent="0.25">
      <c r="S28" s="13"/>
    </row>
    <row r="29" spans="1:20" x14ac:dyDescent="0.25">
      <c r="S29" s="13"/>
    </row>
    <row r="30" spans="1:20" x14ac:dyDescent="0.25">
      <c r="I30" s="16"/>
      <c r="M30" s="16"/>
      <c r="Q30" s="16"/>
      <c r="S30" s="13"/>
      <c r="T30" s="126"/>
    </row>
    <row r="31" spans="1:20" x14ac:dyDescent="0.25">
      <c r="S31" s="13"/>
    </row>
    <row r="32" spans="1:20" x14ac:dyDescent="0.25">
      <c r="S32" s="13"/>
    </row>
    <row r="33" spans="5:20" x14ac:dyDescent="0.25">
      <c r="E33" s="8"/>
      <c r="F33" s="13"/>
      <c r="G33" s="13"/>
      <c r="H33" s="13"/>
      <c r="I33" s="8"/>
      <c r="M33" s="8"/>
      <c r="N33" s="13"/>
      <c r="O33" s="13"/>
      <c r="P33" s="13"/>
      <c r="Q33" s="8"/>
      <c r="R33" s="13"/>
      <c r="S33" s="13"/>
      <c r="T33" s="8"/>
    </row>
    <row r="34" spans="5:20" x14ac:dyDescent="0.25">
      <c r="E34" s="8"/>
      <c r="F34" s="13"/>
      <c r="G34" s="13"/>
      <c r="H34" s="13"/>
      <c r="I34" s="8"/>
      <c r="M34" s="8"/>
      <c r="N34" s="13"/>
      <c r="O34" s="13"/>
      <c r="P34" s="13"/>
      <c r="Q34" s="8"/>
      <c r="R34" s="13"/>
      <c r="S34" s="13"/>
      <c r="T34" s="8"/>
    </row>
    <row r="35" spans="5:20" x14ac:dyDescent="0.25">
      <c r="E35" s="8"/>
      <c r="F35" s="13"/>
      <c r="G35" s="13"/>
      <c r="H35" s="13"/>
      <c r="I35" s="8"/>
      <c r="M35" s="8"/>
      <c r="N35" s="13"/>
      <c r="O35" s="13"/>
      <c r="P35" s="13"/>
      <c r="Q35" s="8"/>
      <c r="R35" s="13"/>
      <c r="S35" s="13"/>
      <c r="T35" s="8"/>
    </row>
    <row r="36" spans="5:20" x14ac:dyDescent="0.25">
      <c r="E36" s="8"/>
      <c r="F36" s="13"/>
      <c r="G36" s="13"/>
      <c r="H36" s="13"/>
      <c r="I36" s="8"/>
      <c r="M36" s="8"/>
      <c r="N36" s="13"/>
      <c r="O36" s="13"/>
      <c r="P36" s="13"/>
      <c r="Q36" s="8"/>
      <c r="R36" s="13"/>
      <c r="S36" s="13"/>
      <c r="T36" s="8"/>
    </row>
  </sheetData>
  <mergeCells count="12">
    <mergeCell ref="S7:T7"/>
    <mergeCell ref="O7:P7"/>
    <mergeCell ref="G7:H7"/>
    <mergeCell ref="K7:L7"/>
    <mergeCell ref="R6:T6"/>
    <mergeCell ref="C7:D7"/>
    <mergeCell ref="N6:P6"/>
    <mergeCell ref="J6:L6"/>
    <mergeCell ref="S2:T2"/>
    <mergeCell ref="B6:D6"/>
    <mergeCell ref="G2:H2"/>
    <mergeCell ref="F6:H6"/>
  </mergeCells>
  <printOptions horizontalCentered="1" verticalCentered="1"/>
  <pageMargins left="0" right="0" top="0.15748031496062992" bottom="0" header="0" footer="0"/>
  <pageSetup paperSize="9" scale="60" orientation="landscape" cellComments="asDisplayed" r:id="rId1"/>
  <headerFooter>
    <oddFooter xml:space="preserve">&amp;R&amp;8&amp;F
data document: 24-01-2019
&amp;P/31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1. Compte de Resultats (pret)</vt:lpstr>
      <vt:lpstr>DESEMBRE</vt:lpstr>
      <vt:lpstr>'1. Compte de Resultats (pret)'!Área_de_impresión</vt:lpstr>
      <vt:lpstr>DESEMBRE!Área_de_impresión</vt:lpstr>
      <vt:lpstr>'1. Compte de Resultats (pret)'!Títulos_a_imprimir</vt:lpstr>
      <vt:lpstr>DESEMBRE!Títulos_a_imprimir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2019-05-13T12:20:31Z</dcterms:modified>
</cp:coreProperties>
</file>